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8130 Oprava lávky ev.č. BM-577 Osová přes tramvaj\3_DSP+PDPS\G_Soupis prací\G_Soupis prací\"/>
    </mc:Choice>
  </mc:AlternateContent>
  <bookViews>
    <workbookView xWindow="0" yWindow="0" windowWidth="28800" windowHeight="15225" activeTab="1"/>
  </bookViews>
  <sheets>
    <sheet name="Rekapitulace stavby" sheetId="1" r:id="rId1"/>
    <sheet name="18130.1 - SO 201.1 - Lávk..." sheetId="3" r:id="rId2"/>
  </sheets>
  <definedNames>
    <definedName name="_xlnm._FilterDatabase" localSheetId="1" hidden="1">'18130.1 - SO 201.1 - Lávk...'!$C$122:$K$172</definedName>
    <definedName name="_xlnm.Print_Titles" localSheetId="1">'18130.1 - SO 201.1 - Lávk...'!$122:$122</definedName>
    <definedName name="_xlnm.Print_Titles" localSheetId="0">'Rekapitulace stavby'!$92:$92</definedName>
    <definedName name="_xlnm.Print_Area" localSheetId="1">'18130.1 - SO 201.1 - Lávk...'!$C$4:$J$39,'18130.1 - SO 201.1 - Lávk...'!$C$50:$J$76,'18130.1 - SO 201.1 - Lávk...'!$C$82:$J$104,'18130.1 - SO 201.1 - Lávk...'!$C$110:$K$172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167" i="3" l="1"/>
  <c r="J37" i="3"/>
  <c r="J36" i="3"/>
  <c r="AY96" i="1"/>
  <c r="J35" i="3"/>
  <c r="AX96" i="1"/>
  <c r="BI170" i="3"/>
  <c r="BH170" i="3"/>
  <c r="BG170" i="3"/>
  <c r="BF170" i="3"/>
  <c r="T170" i="3"/>
  <c r="T169" i="3"/>
  <c r="T168" i="3" s="1"/>
  <c r="R170" i="3"/>
  <c r="R169" i="3"/>
  <c r="R168" i="3"/>
  <c r="P170" i="3"/>
  <c r="P169" i="3"/>
  <c r="P168" i="3"/>
  <c r="BK170" i="3"/>
  <c r="BK169" i="3" s="1"/>
  <c r="J170" i="3"/>
  <c r="BE170" i="3" s="1"/>
  <c r="J101" i="3"/>
  <c r="BI164" i="3"/>
  <c r="BH164" i="3"/>
  <c r="BG164" i="3"/>
  <c r="BF164" i="3"/>
  <c r="T164" i="3"/>
  <c r="R164" i="3"/>
  <c r="P164" i="3"/>
  <c r="P158" i="3" s="1"/>
  <c r="BK164" i="3"/>
  <c r="J164" i="3"/>
  <c r="BE164" i="3"/>
  <c r="BI161" i="3"/>
  <c r="BH161" i="3"/>
  <c r="BG161" i="3"/>
  <c r="BF161" i="3"/>
  <c r="T161" i="3"/>
  <c r="T158" i="3" s="1"/>
  <c r="R161" i="3"/>
  <c r="P161" i="3"/>
  <c r="BK161" i="3"/>
  <c r="J161" i="3"/>
  <c r="BE161" i="3" s="1"/>
  <c r="BI159" i="3"/>
  <c r="BH159" i="3"/>
  <c r="BG159" i="3"/>
  <c r="BF159" i="3"/>
  <c r="T159" i="3"/>
  <c r="R159" i="3"/>
  <c r="R158" i="3" s="1"/>
  <c r="P159" i="3"/>
  <c r="BK159" i="3"/>
  <c r="BK158" i="3" s="1"/>
  <c r="J158" i="3" s="1"/>
  <c r="J100" i="3" s="1"/>
  <c r="J159" i="3"/>
  <c r="BE159" i="3"/>
  <c r="BI152" i="3"/>
  <c r="BH152" i="3"/>
  <c r="BG152" i="3"/>
  <c r="BF152" i="3"/>
  <c r="T152" i="3"/>
  <c r="T151" i="3"/>
  <c r="R152" i="3"/>
  <c r="R151" i="3" s="1"/>
  <c r="P152" i="3"/>
  <c r="P151" i="3"/>
  <c r="BK152" i="3"/>
  <c r="BK151" i="3" s="1"/>
  <c r="J151" i="3" s="1"/>
  <c r="J99" i="3" s="1"/>
  <c r="J152" i="3"/>
  <c r="BE152" i="3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 s="1"/>
  <c r="BI140" i="3"/>
  <c r="BH140" i="3"/>
  <c r="BG140" i="3"/>
  <c r="BF140" i="3"/>
  <c r="T140" i="3"/>
  <c r="R140" i="3"/>
  <c r="P140" i="3"/>
  <c r="BK140" i="3"/>
  <c r="J140" i="3"/>
  <c r="BE140" i="3"/>
  <c r="BI137" i="3"/>
  <c r="BH137" i="3"/>
  <c r="BG137" i="3"/>
  <c r="BF137" i="3"/>
  <c r="T137" i="3"/>
  <c r="R137" i="3"/>
  <c r="P137" i="3"/>
  <c r="BK137" i="3"/>
  <c r="J137" i="3"/>
  <c r="BE137" i="3" s="1"/>
  <c r="BI134" i="3"/>
  <c r="BH134" i="3"/>
  <c r="F36" i="3" s="1"/>
  <c r="BC96" i="1" s="1"/>
  <c r="BG134" i="3"/>
  <c r="BF134" i="3"/>
  <c r="T134" i="3"/>
  <c r="R134" i="3"/>
  <c r="P134" i="3"/>
  <c r="BK134" i="3"/>
  <c r="J134" i="3"/>
  <c r="BE134" i="3"/>
  <c r="BI130" i="3"/>
  <c r="F37" i="3" s="1"/>
  <c r="BD96" i="1" s="1"/>
  <c r="BH130" i="3"/>
  <c r="BG130" i="3"/>
  <c r="BF130" i="3"/>
  <c r="T130" i="3"/>
  <c r="R130" i="3"/>
  <c r="P130" i="3"/>
  <c r="BK130" i="3"/>
  <c r="J130" i="3"/>
  <c r="BE130" i="3" s="1"/>
  <c r="BI126" i="3"/>
  <c r="BH126" i="3"/>
  <c r="BG126" i="3"/>
  <c r="F35" i="3" s="1"/>
  <c r="BB96" i="1" s="1"/>
  <c r="BF126" i="3"/>
  <c r="F34" i="3" s="1"/>
  <c r="BA96" i="1" s="1"/>
  <c r="J34" i="3"/>
  <c r="AW96" i="1" s="1"/>
  <c r="T126" i="3"/>
  <c r="T125" i="3" s="1"/>
  <c r="R126" i="3"/>
  <c r="R125" i="3" s="1"/>
  <c r="R124" i="3" s="1"/>
  <c r="R123" i="3" s="1"/>
  <c r="P126" i="3"/>
  <c r="P125" i="3" s="1"/>
  <c r="BK126" i="3"/>
  <c r="BK125" i="3" s="1"/>
  <c r="J126" i="3"/>
  <c r="BE126" i="3"/>
  <c r="J119" i="3"/>
  <c r="F119" i="3"/>
  <c r="F117" i="3"/>
  <c r="E115" i="3"/>
  <c r="J91" i="3"/>
  <c r="F91" i="3"/>
  <c r="F89" i="3"/>
  <c r="E87" i="3"/>
  <c r="J24" i="3"/>
  <c r="E24" i="3"/>
  <c r="J120" i="3" s="1"/>
  <c r="J92" i="3"/>
  <c r="J23" i="3"/>
  <c r="J18" i="3"/>
  <c r="E18" i="3"/>
  <c r="F120" i="3"/>
  <c r="F92" i="3"/>
  <c r="J17" i="3"/>
  <c r="J12" i="3"/>
  <c r="J117" i="3"/>
  <c r="J89" i="3"/>
  <c r="E7" i="3"/>
  <c r="E113" i="3" s="1"/>
  <c r="E85" i="3"/>
  <c r="BD94" i="1"/>
  <c r="W33" i="1" s="1"/>
  <c r="BC94" i="1"/>
  <c r="BB94" i="1"/>
  <c r="BA94" i="1"/>
  <c r="AS94" i="1"/>
  <c r="L90" i="1"/>
  <c r="AM90" i="1"/>
  <c r="AM89" i="1"/>
  <c r="L89" i="1"/>
  <c r="AM87" i="1"/>
  <c r="L87" i="1"/>
  <c r="L85" i="1"/>
  <c r="L84" i="1"/>
  <c r="AY94" i="1" l="1"/>
  <c r="W32" i="1"/>
  <c r="J125" i="3"/>
  <c r="J98" i="3" s="1"/>
  <c r="BK124" i="3"/>
  <c r="P124" i="3"/>
  <c r="P123" i="3" s="1"/>
  <c r="AU96" i="1" s="1"/>
  <c r="J33" i="3"/>
  <c r="AV96" i="1" s="1"/>
  <c r="AT96" i="1" s="1"/>
  <c r="AW94" i="1"/>
  <c r="AK30" i="1" s="1"/>
  <c r="W30" i="1"/>
  <c r="J169" i="3"/>
  <c r="J103" i="3" s="1"/>
  <c r="BK168" i="3"/>
  <c r="J168" i="3" s="1"/>
  <c r="J102" i="3" s="1"/>
  <c r="W31" i="1"/>
  <c r="AX94" i="1"/>
  <c r="T124" i="3"/>
  <c r="T123" i="3" s="1"/>
  <c r="F33" i="3"/>
  <c r="AZ96" i="1" s="1"/>
  <c r="AZ94" i="1" s="1"/>
  <c r="AV94" i="1" l="1"/>
  <c r="W29" i="1"/>
  <c r="AU94" i="1"/>
  <c r="J124" i="3"/>
  <c r="J97" i="3" s="1"/>
  <c r="BK123" i="3"/>
  <c r="J123" i="3" s="1"/>
  <c r="J30" i="3" l="1"/>
  <c r="J96" i="3"/>
  <c r="AT94" i="1"/>
  <c r="AK29" i="1"/>
  <c r="AG96" i="1" l="1"/>
  <c r="AN96" i="1" s="1"/>
  <c r="J39" i="3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<sst xmlns="http://schemas.openxmlformats.org/spreadsheetml/2006/main" count="651" uniqueCount="215">
  <si>
    <t>Export Komplet</t>
  </si>
  <si>
    <t/>
  </si>
  <si>
    <t>2.0</t>
  </si>
  <si>
    <t>False</t>
  </si>
  <si>
    <t>{e79e57af-a0a9-4381-b6f2-11c923bad79c}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</si>
  <si>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</si>
  <si>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</si>
  <si>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</si>
  <si>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</si>
  <si>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</si>
  <si>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</si>
  <si>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</si>
  <si>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</si>
  <si>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</si>
  <si>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18130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</si>
  <si>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</si>
  <si>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</si>
  <si>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lávky ev.č. BM-577 Osová přes tramvaj</t>
  </si>
  <si>
    <t>KSO:</t>
  </si>
  <si>
    <t>CC-CZ:</t>
  </si>
  <si>
    <t>Místo:</t>
  </si>
  <si>
    <t xml:space="preserve"> </t>
  </si>
  <si>
    <t>Datum:</t>
  </si>
  <si>
    <t>16. 10. 2019</t>
  </si>
  <si>
    <t>Zadavatel:</t>
  </si>
  <si>
    <t>IČ:</t>
  </si>
  <si>
    <t>60733098</t>
  </si>
  <si>
    <t>Brněnské komunikace, a.s.</t>
  </si>
  <si>
    <t>DIČ:</t>
  </si>
  <si>
    <t>Uchazeč:</t>
  </si>
  <si>
    <t>Vyplň údaj</t>
  </si>
  <si>
    <t>Projektant:</t>
  </si>
  <si>
    <t>46974806</t>
  </si>
  <si>
    <t>Projekční kancelář PRIS spol. s 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</si>
  <si>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</si>
  <si>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</si>
  <si>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</si>
  <si>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</si>
  <si>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</si>
  <si>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</si>
  <si>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</si>
  <si>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</si>
  <si>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</si>
  <si>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</si>
  <si>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</si>
  <si>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</si>
  <si>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</si>
  <si>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</si>
  <si>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</si>
  <si>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</si>
  <si>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</si>
  <si>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</si>
  <si>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</si>
  <si>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</si>
  <si>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</si>
  <si>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</si>
  <si>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</si>
  <si>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</si>
  <si>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</si>
  <si>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</si>
  <si>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</si>
  <si>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</si>
  <si>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</si>
  <si>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</si>
  <si>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</si>
  <si>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</si>
  <si>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</si>
  <si>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</si>
  <si>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</si>
  <si>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</si>
  <si>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</si>
  <si>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</si>
  <si>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</si>
  <si>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</si>
  <si>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</si>
  <si>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</si>
  <si>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</si>
  <si>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</si>
  <si>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</si>
  <si>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</si>
  <si>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</si>
  <si>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</si>
  <si>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</si>
  <si>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</si>
  <si>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</si>
  <si>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</si>
  <si>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18130.1</t>
  </si>
  <si>
    <t>SO 201.1 - Lávka - nová nosná konstrukce</t>
  </si>
  <si>
    <t>{e710bb4d-5638-436b-90b6-f3444e58cfec}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</si>
  <si>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</si>
  <si>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</si>
  <si>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</si>
  <si>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</si>
  <si>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</si>
  <si>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</si>
  <si>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</si>
  <si>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</si>
  <si>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</si>
  <si>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</si>
  <si>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</si>
  <si>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</si>
  <si>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</si>
  <si>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</si>
  <si>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</si>
  <si>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</si>
  <si>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</si>
  <si>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</si>
  <si>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</si>
  <si>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</si>
  <si>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</si>
  <si>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</si>
  <si>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</si>
  <si>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</si>
  <si>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</si>
  <si>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</si>
  <si>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</si>
  <si>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</si>
  <si>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</si>
  <si>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</si>
  <si>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</si>
  <si>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m2</t>
  </si>
  <si>
    <t>CS ÚRS 2019 02</t>
  </si>
  <si>
    <t>4</t>
  </si>
  <si>
    <t>PP</t>
  </si>
  <si>
    <t>P</t>
  </si>
  <si>
    <t>VV</t>
  </si>
  <si>
    <t>Součet</t>
  </si>
  <si>
    <t>3</t>
  </si>
  <si>
    <t>5</t>
  </si>
  <si>
    <t>m3</t>
  </si>
  <si>
    <t>6</t>
  </si>
  <si>
    <t>7</t>
  </si>
  <si>
    <t>8</t>
  </si>
  <si>
    <t>9</t>
  </si>
  <si>
    <t>t</t>
  </si>
  <si>
    <t>11</t>
  </si>
  <si>
    <t>14</t>
  </si>
  <si>
    <t>16</t>
  </si>
  <si>
    <t>17</t>
  </si>
  <si>
    <t>Vodorovné konstrukce</t>
  </si>
  <si>
    <t>423352111</t>
  </si>
  <si>
    <t>Bednění vnějších boků konstantní výšky - zřízení</t>
  </si>
  <si>
    <t>Bednění trámové a komorové konstrukce  vnějších boků konstantní výšky zřízení</t>
  </si>
  <si>
    <t>423352211</t>
  </si>
  <si>
    <t>Bednění vnějších boků konstantní výšky - odstranění</t>
  </si>
  <si>
    <t>Bednění trámové a komorové konstrukce  vnějších boků konstantní výšky odstranění</t>
  </si>
  <si>
    <t>Ostatní konstrukce a práce, bourání</t>
  </si>
  <si>
    <t>963051111</t>
  </si>
  <si>
    <t>Bourání mostní nosné konstrukce z ŽB</t>
  </si>
  <si>
    <t>Bourání mostních konstrukcí nosných konstrukcí ze železového betonu</t>
  </si>
  <si>
    <t>997</t>
  </si>
  <si>
    <t>Přesun sutě</t>
  </si>
  <si>
    <t>997006512</t>
  </si>
  <si>
    <t>Vodorovné doprava suti s naložením a složením na skládku do 1 km</t>
  </si>
  <si>
    <t>Vodorovná doprava suti na skládku s naložením na dopravní prostředek a složením přes 100 m do 1 km</t>
  </si>
  <si>
    <t>997006519</t>
  </si>
  <si>
    <t>Příplatek k vodorovnému přemístění suti na skládku ZKD 1 km přes 1 km</t>
  </si>
  <si>
    <t>Vodorovná doprava suti na skládku s naložením na dopravní prostředek a složením Příplatek k ceně za každý další i započatý 1 km</t>
  </si>
  <si>
    <t>Poznámka k položce:_x000D_
uvažovná vzdálenost 15 km</t>
  </si>
  <si>
    <t>997013802</t>
  </si>
  <si>
    <t>Poplatek za uložení na skládce (skládkovné) stavebního odpadu železobetonového kód odpadu 170 101</t>
  </si>
  <si>
    <t>Poplatek za uložení stavebního odpadu na skládce (skládkovné) z armovaného betonu zatříděného do Katalogu odpadů pod kódem 170 101</t>
  </si>
  <si>
    <t>998</t>
  </si>
  <si>
    <t>Přesun hmot</t>
  </si>
  <si>
    <t>VRN</t>
  </si>
  <si>
    <t>Vedlejší rozpočtové náklady</t>
  </si>
  <si>
    <t>VRN1</t>
  </si>
  <si>
    <t>Průzkumné, geodetické a projektové práce</t>
  </si>
  <si>
    <t>1024</t>
  </si>
  <si>
    <t>013203000</t>
  </si>
  <si>
    <t>Dokumentace stavby bez rozlišení</t>
  </si>
  <si>
    <t>Poznámka k položce:_x000D_
vypracování RDS a DSPS, včetně výtisků a CD</t>
  </si>
  <si>
    <t>18130.1 - SO 201.1 - Lávka - nová nosná konstrukce</t>
  </si>
  <si>
    <t>421321128</t>
  </si>
  <si>
    <t>Mostní nosné konstrukce deskové ze ŽB C 30/37</t>
  </si>
  <si>
    <t>-421191675</t>
  </si>
  <si>
    <t>Mostní železobetonové nosné konstrukce deskové nebo klenbové, trámové, ostatní  deskové, z betonu C 30/37</t>
  </si>
  <si>
    <t>Poznámka k položce:_x000D_
ŽB spřažená deska tl. 22cm, včetně koncových příčníků, beton C30/37 - XF2</t>
  </si>
  <si>
    <t>293.742*0.22+(12*1.3*1.5*2-16*1.3*0.262*2)</t>
  </si>
  <si>
    <t>421331151</t>
  </si>
  <si>
    <t>Mostní předpjaté betonové nosné konstrukce deskové z betonu C 40/50</t>
  </si>
  <si>
    <t>2044456888</t>
  </si>
  <si>
    <t>Mostní předpjaté betonové nosné konstrukce deskové, klenbové, trámové,  komorové  deskové, z betonu C 40/50</t>
  </si>
  <si>
    <t>Poznámka k položce:_x000D_
nová NK, předem předpjaté nosníky h = max.1,05m, délky 23,30m, y betonu C50/60 - XF2</t>
  </si>
  <si>
    <t>97,674</t>
  </si>
  <si>
    <t>421361236</t>
  </si>
  <si>
    <t>Výztuž ŽB spřahující desky z betonářské oceli 10 505</t>
  </si>
  <si>
    <t>-739392353</t>
  </si>
  <si>
    <t>Výztuž deskových konstrukcí  z betonářské oceli 10 505 (R) nebo BSt 500 spřahující desky</t>
  </si>
  <si>
    <t>Poznámka k položce:_x000D_
uvažována parametrická spotřeba 175 kg/m3</t>
  </si>
  <si>
    <t>421371111</t>
  </si>
  <si>
    <t>Zhotovení předpínacích kabelů nosné konstrukce mostů soudržných</t>
  </si>
  <si>
    <t>-1835423117</t>
  </si>
  <si>
    <t>Výztuž předpínací nosné konstrukce mostů  zhotovení kabelů soudržných</t>
  </si>
  <si>
    <t>Poznámka k položce:_x000D_
kompletní dodávka předpínací výztuže včetně materiálu, kotev, montáže a injektáže, uvažována parametrická spotřeba 70kg/m3</t>
  </si>
  <si>
    <t>1841831291</t>
  </si>
  <si>
    <t>"prefabrikované nosníky"16*2,75*23,3+16*0,262*2</t>
  </si>
  <si>
    <t>"koncové příčníky"1,05*12,6*2*2</t>
  </si>
  <si>
    <t>"spražená ŽB deska"(23,3+12,6)*0,25*2</t>
  </si>
  <si>
    <t>-175563737</t>
  </si>
  <si>
    <t>423361216</t>
  </si>
  <si>
    <t>Výztuž trámové konstrukce z betonářské oceli 10 505</t>
  </si>
  <si>
    <t>868985558</t>
  </si>
  <si>
    <t>Výztuž trámové a komorové konstrukce  z betonářské oceli 10 505 (R) nebo BSt 500 trámové konstrukce</t>
  </si>
  <si>
    <t>Poznámka k položce:_x000D_
uvažována parametrická spotřeba 200kg/m3</t>
  </si>
  <si>
    <t>1002704287</t>
  </si>
  <si>
    <t>Poznámka k položce:_x000D_
demolice stavající NK</t>
  </si>
  <si>
    <t>"nosníky"0.574*8*24.35</t>
  </si>
  <si>
    <t>"spáry"0.049*7*5*24.35</t>
  </si>
  <si>
    <t>-1207530373</t>
  </si>
  <si>
    <t>1246035732</t>
  </si>
  <si>
    <t>-1048309411</t>
  </si>
  <si>
    <t>153,575*2,5</t>
  </si>
  <si>
    <t>…</t>
  </si>
  <si>
    <t>-379798430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</si>
</sst>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55" workbookViewId="0">
      <selection activeCell="AN27" sqref="AN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4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25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19"/>
      <c r="BE5" s="232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26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19"/>
      <c r="BE6" s="233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33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33"/>
      <c r="BS8" s="16" t="s">
        <v>6</v>
      </c>
    </row>
    <row r="9" spans="1:74" s="1" customFormat="1" ht="14.45" customHeight="1">
      <c r="B9" s="19"/>
      <c r="AR9" s="19"/>
      <c r="BE9" s="233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233"/>
      <c r="BS10" s="16" t="s">
        <v>6</v>
      </c>
    </row>
    <row r="11" spans="1:74" s="1" customFormat="1" ht="18.399999999999999" customHeight="1">
      <c r="B11" s="19"/>
      <c r="E11" s="24" t="s">
        <v>27</v>
      </c>
      <c r="AK11" s="26" t="s">
        <v>28</v>
      </c>
      <c r="AN11" s="24" t="s">
        <v>1</v>
      </c>
      <c r="AR11" s="19"/>
      <c r="BE11" s="233"/>
      <c r="BS11" s="16" t="s">
        <v>6</v>
      </c>
    </row>
    <row r="12" spans="1:74" s="1" customFormat="1" ht="6.95" customHeight="1">
      <c r="B12" s="19"/>
      <c r="AR12" s="19"/>
      <c r="BE12" s="233"/>
      <c r="BS12" s="16" t="s">
        <v>6</v>
      </c>
    </row>
    <row r="13" spans="1:74" s="1" customFormat="1" ht="12" customHeight="1">
      <c r="B13" s="19"/>
      <c r="D13" s="26" t="s">
        <v>29</v>
      </c>
      <c r="AK13" s="26" t="s">
        <v>25</v>
      </c>
      <c r="AN13" s="28" t="s">
        <v>30</v>
      </c>
      <c r="AR13" s="19"/>
      <c r="BE13" s="233"/>
      <c r="BS13" s="16" t="s">
        <v>6</v>
      </c>
    </row>
    <row r="14" spans="1:74" ht="12.75">
      <c r="B14" s="19"/>
      <c r="E14" s="227" t="s">
        <v>30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6" t="s">
        <v>28</v>
      </c>
      <c r="AN14" s="28" t="s">
        <v>30</v>
      </c>
      <c r="AR14" s="19"/>
      <c r="BE14" s="233"/>
      <c r="BS14" s="16" t="s">
        <v>6</v>
      </c>
    </row>
    <row r="15" spans="1:74" s="1" customFormat="1" ht="6.95" customHeight="1">
      <c r="B15" s="19"/>
      <c r="AR15" s="19"/>
      <c r="BE15" s="233"/>
      <c r="BS15" s="16" t="s">
        <v>3</v>
      </c>
    </row>
    <row r="16" spans="1:74" s="1" customFormat="1" ht="12" customHeight="1">
      <c r="B16" s="19"/>
      <c r="D16" s="26" t="s">
        <v>31</v>
      </c>
      <c r="AK16" s="26" t="s">
        <v>25</v>
      </c>
      <c r="AN16" s="24" t="s">
        <v>32</v>
      </c>
      <c r="AR16" s="19"/>
      <c r="BE16" s="233"/>
      <c r="BS16" s="16" t="s">
        <v>3</v>
      </c>
    </row>
    <row r="17" spans="1:71" s="1" customFormat="1" ht="18.399999999999999" customHeight="1">
      <c r="B17" s="19"/>
      <c r="E17" s="24" t="s">
        <v>33</v>
      </c>
      <c r="AK17" s="26" t="s">
        <v>28</v>
      </c>
      <c r="AN17" s="24" t="s">
        <v>1</v>
      </c>
      <c r="AR17" s="19"/>
      <c r="BE17" s="233"/>
      <c r="BS17" s="16" t="s">
        <v>34</v>
      </c>
    </row>
    <row r="18" spans="1:71" s="1" customFormat="1" ht="6.95" customHeight="1">
      <c r="B18" s="19"/>
      <c r="AR18" s="19"/>
      <c r="BE18" s="233"/>
      <c r="BS18" s="16" t="s">
        <v>6</v>
      </c>
    </row>
    <row r="19" spans="1:71" s="1" customFormat="1" ht="12" customHeight="1">
      <c r="B19" s="19"/>
      <c r="D19" s="26" t="s">
        <v>35</v>
      </c>
      <c r="AK19" s="26" t="s">
        <v>25</v>
      </c>
      <c r="AN19" s="24" t="s">
        <v>1</v>
      </c>
      <c r="AR19" s="19"/>
      <c r="BE19" s="233"/>
      <c r="BS19" s="16" t="s">
        <v>6</v>
      </c>
    </row>
    <row r="20" spans="1:71" s="1" customFormat="1" ht="18.399999999999999" customHeight="1">
      <c r="B20" s="19"/>
      <c r="E20" s="24" t="s">
        <v>21</v>
      </c>
      <c r="AK20" s="26" t="s">
        <v>28</v>
      </c>
      <c r="AN20" s="24" t="s">
        <v>1</v>
      </c>
      <c r="AR20" s="19"/>
      <c r="BE20" s="233"/>
      <c r="BS20" s="16" t="s">
        <v>34</v>
      </c>
    </row>
    <row r="21" spans="1:71" s="1" customFormat="1" ht="6.95" customHeight="1">
      <c r="B21" s="19"/>
      <c r="AR21" s="19"/>
      <c r="BE21" s="233"/>
    </row>
    <row r="22" spans="1:71" s="1" customFormat="1" ht="12" customHeight="1">
      <c r="B22" s="19"/>
      <c r="D22" s="26" t="s">
        <v>36</v>
      </c>
      <c r="AR22" s="19"/>
      <c r="BE22" s="233"/>
    </row>
    <row r="23" spans="1:71" s="1" customFormat="1" ht="51" customHeight="1">
      <c r="B23" s="19"/>
      <c r="E23" s="229" t="s">
        <v>37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19"/>
      <c r="BE23" s="233"/>
    </row>
    <row r="24" spans="1:71" s="1" customFormat="1" ht="6.95" customHeight="1">
      <c r="B24" s="19"/>
      <c r="AR24" s="19"/>
      <c r="BE24" s="233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3"/>
    </row>
    <row r="26" spans="1:71" s="2" customFormat="1" ht="25.9" customHeight="1">
      <c r="A26" s="31"/>
      <c r="B26" s="32"/>
      <c r="C26" s="31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5">
        <f>ROUND(AG94,2)</f>
        <v>0</v>
      </c>
      <c r="AL26" s="236"/>
      <c r="AM26" s="236"/>
      <c r="AN26" s="236"/>
      <c r="AO26" s="236"/>
      <c r="AP26" s="31"/>
      <c r="AQ26" s="31"/>
      <c r="AR26" s="32"/>
      <c r="BE26" s="233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33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0" t="s">
        <v>39</v>
      </c>
      <c r="M28" s="230"/>
      <c r="N28" s="230"/>
      <c r="O28" s="230"/>
      <c r="P28" s="230"/>
      <c r="Q28" s="31"/>
      <c r="R28" s="31"/>
      <c r="S28" s="31"/>
      <c r="T28" s="31"/>
      <c r="U28" s="31"/>
      <c r="V28" s="31"/>
      <c r="W28" s="230" t="s">
        <v>40</v>
      </c>
      <c r="X28" s="230"/>
      <c r="Y28" s="230"/>
      <c r="Z28" s="230"/>
      <c r="AA28" s="230"/>
      <c r="AB28" s="230"/>
      <c r="AC28" s="230"/>
      <c r="AD28" s="230"/>
      <c r="AE28" s="230"/>
      <c r="AF28" s="31"/>
      <c r="AG28" s="31"/>
      <c r="AH28" s="31"/>
      <c r="AI28" s="31"/>
      <c r="AJ28" s="31"/>
      <c r="AK28" s="230" t="s">
        <v>41</v>
      </c>
      <c r="AL28" s="230"/>
      <c r="AM28" s="230"/>
      <c r="AN28" s="230"/>
      <c r="AO28" s="230"/>
      <c r="AP28" s="31"/>
      <c r="AQ28" s="31"/>
      <c r="AR28" s="32"/>
      <c r="BE28" s="233"/>
    </row>
    <row r="29" spans="1:71" s="3" customFormat="1" ht="14.45" customHeight="1">
      <c r="B29" s="36"/>
      <c r="D29" s="26" t="s">
        <v>42</v>
      </c>
      <c r="F29" s="26" t="s">
        <v>43</v>
      </c>
      <c r="L29" s="207">
        <v>0.21</v>
      </c>
      <c r="M29" s="208"/>
      <c r="N29" s="208"/>
      <c r="O29" s="208"/>
      <c r="P29" s="208"/>
      <c r="W29" s="231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31">
        <f>ROUND(AV94, 2)</f>
        <v>0</v>
      </c>
      <c r="AL29" s="208"/>
      <c r="AM29" s="208"/>
      <c r="AN29" s="208"/>
      <c r="AO29" s="208"/>
      <c r="AR29" s="36"/>
      <c r="BE29" s="234"/>
    </row>
    <row r="30" spans="1:71" s="3" customFormat="1" ht="14.45" customHeight="1">
      <c r="B30" s="36"/>
      <c r="F30" s="26" t="s">
        <v>44</v>
      </c>
      <c r="L30" s="207">
        <v>0.15</v>
      </c>
      <c r="M30" s="208"/>
      <c r="N30" s="208"/>
      <c r="O30" s="208"/>
      <c r="P30" s="208"/>
      <c r="W30" s="231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31">
        <f>ROUND(AW94, 2)</f>
        <v>0</v>
      </c>
      <c r="AL30" s="208"/>
      <c r="AM30" s="208"/>
      <c r="AN30" s="208"/>
      <c r="AO30" s="208"/>
      <c r="AR30" s="36"/>
      <c r="BE30" s="234"/>
    </row>
    <row r="31" spans="1:71" s="3" customFormat="1" ht="14.45" hidden="1" customHeight="1">
      <c r="B31" s="36"/>
      <c r="F31" s="26" t="s">
        <v>45</v>
      </c>
      <c r="L31" s="207">
        <v>0.21</v>
      </c>
      <c r="M31" s="208"/>
      <c r="N31" s="208"/>
      <c r="O31" s="208"/>
      <c r="P31" s="208"/>
      <c r="W31" s="231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31">
        <v>0</v>
      </c>
      <c r="AL31" s="208"/>
      <c r="AM31" s="208"/>
      <c r="AN31" s="208"/>
      <c r="AO31" s="208"/>
      <c r="AR31" s="36"/>
      <c r="BE31" s="234"/>
    </row>
    <row r="32" spans="1:71" s="3" customFormat="1" ht="14.45" hidden="1" customHeight="1">
      <c r="B32" s="36"/>
      <c r="F32" s="26" t="s">
        <v>46</v>
      </c>
      <c r="L32" s="207">
        <v>0.15</v>
      </c>
      <c r="M32" s="208"/>
      <c r="N32" s="208"/>
      <c r="O32" s="208"/>
      <c r="P32" s="208"/>
      <c r="W32" s="231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31">
        <v>0</v>
      </c>
      <c r="AL32" s="208"/>
      <c r="AM32" s="208"/>
      <c r="AN32" s="208"/>
      <c r="AO32" s="208"/>
      <c r="AR32" s="36"/>
      <c r="BE32" s="234"/>
    </row>
    <row r="33" spans="1:57" s="3" customFormat="1" ht="14.45" hidden="1" customHeight="1">
      <c r="B33" s="36"/>
      <c r="F33" s="26" t="s">
        <v>47</v>
      </c>
      <c r="L33" s="207">
        <v>0</v>
      </c>
      <c r="M33" s="208"/>
      <c r="N33" s="208"/>
      <c r="O33" s="208"/>
      <c r="P33" s="208"/>
      <c r="W33" s="231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31">
        <v>0</v>
      </c>
      <c r="AL33" s="208"/>
      <c r="AM33" s="208"/>
      <c r="AN33" s="208"/>
      <c r="AO33" s="208"/>
      <c r="AR33" s="36"/>
      <c r="BE33" s="234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33"/>
    </row>
    <row r="35" spans="1:57" s="2" customFormat="1" ht="25.9" customHeight="1">
      <c r="A35" s="31"/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10" t="s">
        <v>50</v>
      </c>
      <c r="Y35" s="211"/>
      <c r="Z35" s="211"/>
      <c r="AA35" s="211"/>
      <c r="AB35" s="211"/>
      <c r="AC35" s="39"/>
      <c r="AD35" s="39"/>
      <c r="AE35" s="39"/>
      <c r="AF35" s="39"/>
      <c r="AG35" s="39"/>
      <c r="AH35" s="39"/>
      <c r="AI35" s="39"/>
      <c r="AJ35" s="39"/>
      <c r="AK35" s="212">
        <f>SUM(AK26:AK33)</f>
        <v>0</v>
      </c>
      <c r="AL35" s="211"/>
      <c r="AM35" s="211"/>
      <c r="AN35" s="211"/>
      <c r="AO35" s="213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53</v>
      </c>
      <c r="AI60" s="34"/>
      <c r="AJ60" s="34"/>
      <c r="AK60" s="34"/>
      <c r="AL60" s="34"/>
      <c r="AM60" s="44" t="s">
        <v>54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56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53</v>
      </c>
      <c r="AI75" s="34"/>
      <c r="AJ75" s="34"/>
      <c r="AK75" s="34"/>
      <c r="AL75" s="34"/>
      <c r="AM75" s="44" t="s">
        <v>54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18130</v>
      </c>
      <c r="AR84" s="50"/>
    </row>
    <row r="85" spans="1:91" s="5" customFormat="1" ht="36.950000000000003" customHeight="1">
      <c r="B85" s="51"/>
      <c r="C85" s="52" t="s">
        <v>16</v>
      </c>
      <c r="L85" s="222" t="str">
        <f>K6</f>
        <v>Oprava lávky ev.č. BM-577 Osová přes tramvaj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24" t="str">
        <f>IF(AN8= "","",AN8)</f>
        <v>16. 10. 2019</v>
      </c>
      <c r="AN87" s="224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27.95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Brněnské komunikace, a.s.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31</v>
      </c>
      <c r="AJ89" s="31"/>
      <c r="AK89" s="31"/>
      <c r="AL89" s="31"/>
      <c r="AM89" s="220" t="str">
        <f>IF(E17="","",E17)</f>
        <v>Projekční kancelář PRIS spol. s r.o.</v>
      </c>
      <c r="AN89" s="221"/>
      <c r="AO89" s="221"/>
      <c r="AP89" s="221"/>
      <c r="AQ89" s="31"/>
      <c r="AR89" s="32"/>
      <c r="AS89" s="216" t="s">
        <v>58</v>
      </c>
      <c r="AT89" s="217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29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35</v>
      </c>
      <c r="AJ90" s="31"/>
      <c r="AK90" s="31"/>
      <c r="AL90" s="31"/>
      <c r="AM90" s="220" t="str">
        <f>IF(E20="","",E20)</f>
        <v xml:space="preserve"> </v>
      </c>
      <c r="AN90" s="221"/>
      <c r="AO90" s="221"/>
      <c r="AP90" s="221"/>
      <c r="AQ90" s="31"/>
      <c r="AR90" s="32"/>
      <c r="AS90" s="218"/>
      <c r="AT90" s="219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8"/>
      <c r="AT91" s="219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09" t="s">
        <v>59</v>
      </c>
      <c r="D92" s="204"/>
      <c r="E92" s="204"/>
      <c r="F92" s="204"/>
      <c r="G92" s="204"/>
      <c r="H92" s="59"/>
      <c r="I92" s="205" t="s">
        <v>60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3" t="s">
        <v>61</v>
      </c>
      <c r="AH92" s="204"/>
      <c r="AI92" s="204"/>
      <c r="AJ92" s="204"/>
      <c r="AK92" s="204"/>
      <c r="AL92" s="204"/>
      <c r="AM92" s="204"/>
      <c r="AN92" s="205" t="s">
        <v>62</v>
      </c>
      <c r="AO92" s="204"/>
      <c r="AP92" s="206"/>
      <c r="AQ92" s="60" t="s">
        <v>63</v>
      </c>
      <c r="AR92" s="32"/>
      <c r="AS92" s="61" t="s">
        <v>64</v>
      </c>
      <c r="AT92" s="62" t="s">
        <v>65</v>
      </c>
      <c r="AU92" s="62" t="s">
        <v>66</v>
      </c>
      <c r="AV92" s="62" t="s">
        <v>67</v>
      </c>
      <c r="AW92" s="62" t="s">
        <v>68</v>
      </c>
      <c r="AX92" s="62" t="s">
        <v>69</v>
      </c>
      <c r="AY92" s="62" t="s">
        <v>70</v>
      </c>
      <c r="AZ92" s="62" t="s">
        <v>71</v>
      </c>
      <c r="BA92" s="62" t="s">
        <v>72</v>
      </c>
      <c r="BB92" s="62" t="s">
        <v>73</v>
      </c>
      <c r="BC92" s="62" t="s">
        <v>74</v>
      </c>
      <c r="BD92" s="63" t="s">
        <v>75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01">
        <f>ROUND(SUM(AG95:AG96),2)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71" t="s">
        <v>1</v>
      </c>
      <c r="AR94" s="67"/>
      <c r="AS94" s="72">
        <f>ROUND(SUM(AS95:AS96),2)</f>
        <v>0</v>
      </c>
      <c r="AT94" s="73">
        <f>ROUND(SUM(AV94:AW94),2)</f>
        <v>0</v>
      </c>
      <c r="AU94" s="74">
        <f>ROUND(SUM(AU95:AU96),5)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ROUND(SUM(AZ95:AZ96),2)</f>
        <v>0</v>
      </c>
      <c r="BA94" s="73">
        <f>ROUND(SUM(BA95:BA96),2)</f>
        <v>0</v>
      </c>
      <c r="BB94" s="73">
        <f>ROUND(SUM(BB95:BB96),2)</f>
        <v>0</v>
      </c>
      <c r="BC94" s="73">
        <f>ROUND(SUM(BC95:BC96),2)</f>
        <v>0</v>
      </c>
      <c r="BD94" s="75">
        <f>ROUND(SUM(BD95:BD96),2)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4</v>
      </c>
      <c r="BX94" s="76" t="s">
        <v>81</v>
      </c>
      <c r="CL94" s="76" t="s">
        <v>1</v>
      </c>
    </row>
    <row r="95" spans="1:91" s="7" customFormat="1" ht="16.5" customHeight="1">
      <c r="A95" s="78"/>
      <c r="B95" s="79"/>
      <c r="C95" s="80"/>
      <c r="D95" s="200"/>
      <c r="E95" s="200"/>
      <c r="F95" s="200"/>
      <c r="G95" s="200"/>
      <c r="H95" s="200"/>
      <c r="I95" s="81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/>
      <c r="AH95" s="199"/>
      <c r="AI95" s="199"/>
      <c r="AJ95" s="199"/>
      <c r="AK95" s="199"/>
      <c r="AL95" s="199"/>
      <c r="AM95" s="199"/>
      <c r="AN95" s="198"/>
      <c r="AO95" s="199"/>
      <c r="AP95" s="199"/>
      <c r="AQ95" s="82"/>
      <c r="AR95" s="79"/>
      <c r="AS95" s="83"/>
      <c r="AT95" s="84"/>
      <c r="AU95" s="85"/>
      <c r="AV95" s="84"/>
      <c r="AW95" s="84"/>
      <c r="AX95" s="84"/>
      <c r="AY95" s="84"/>
      <c r="AZ95" s="84"/>
      <c r="BA95" s="84"/>
      <c r="BB95" s="84"/>
      <c r="BC95" s="84"/>
      <c r="BD95" s="86"/>
      <c r="BT95" s="87"/>
      <c r="BV95" s="87"/>
      <c r="BW95" s="87"/>
      <c r="BX95" s="87"/>
      <c r="CL95" s="87"/>
      <c r="CM95" s="87"/>
    </row>
    <row r="96" spans="1:91" s="7" customFormat="1" ht="27" customHeight="1">
      <c r="A96" s="78" t="s">
        <v>82</v>
      </c>
      <c r="B96" s="79"/>
      <c r="C96" s="80"/>
      <c r="D96" s="200" t="s">
        <v>86</v>
      </c>
      <c r="E96" s="200"/>
      <c r="F96" s="200"/>
      <c r="G96" s="200"/>
      <c r="H96" s="200"/>
      <c r="I96" s="81"/>
      <c r="J96" s="200" t="s">
        <v>87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198">
        <f>'18130.1 - SO 201.1 - Lávk...'!J30</f>
        <v>0</v>
      </c>
      <c r="AH96" s="199"/>
      <c r="AI96" s="199"/>
      <c r="AJ96" s="199"/>
      <c r="AK96" s="199"/>
      <c r="AL96" s="199"/>
      <c r="AM96" s="199"/>
      <c r="AN96" s="198">
        <f>SUM(AG96,AT96)</f>
        <v>0</v>
      </c>
      <c r="AO96" s="199"/>
      <c r="AP96" s="199"/>
      <c r="AQ96" s="82" t="s">
        <v>83</v>
      </c>
      <c r="AR96" s="79"/>
      <c r="AS96" s="88">
        <v>0</v>
      </c>
      <c r="AT96" s="89">
        <f>ROUND(SUM(AV96:AW96),2)</f>
        <v>0</v>
      </c>
      <c r="AU96" s="90">
        <f>'18130.1 - SO 201.1 - Lávk...'!P123</f>
        <v>0</v>
      </c>
      <c r="AV96" s="89">
        <f>'18130.1 - SO 201.1 - Lávk...'!J33</f>
        <v>0</v>
      </c>
      <c r="AW96" s="89">
        <f>'18130.1 - SO 201.1 - Lávk...'!J34</f>
        <v>0</v>
      </c>
      <c r="AX96" s="89">
        <f>'18130.1 - SO 201.1 - Lávk...'!J35</f>
        <v>0</v>
      </c>
      <c r="AY96" s="89">
        <f>'18130.1 - SO 201.1 - Lávk...'!J36</f>
        <v>0</v>
      </c>
      <c r="AZ96" s="89">
        <f>'18130.1 - SO 201.1 - Lávk...'!F33</f>
        <v>0</v>
      </c>
      <c r="BA96" s="89">
        <f>'18130.1 - SO 201.1 - Lávk...'!F34</f>
        <v>0</v>
      </c>
      <c r="BB96" s="89">
        <f>'18130.1 - SO 201.1 - Lávk...'!F35</f>
        <v>0</v>
      </c>
      <c r="BC96" s="89">
        <f>'18130.1 - SO 201.1 - Lávk...'!F36</f>
        <v>0</v>
      </c>
      <c r="BD96" s="91">
        <f>'18130.1 - SO 201.1 - Lávk...'!F37</f>
        <v>0</v>
      </c>
      <c r="BT96" s="87" t="s">
        <v>84</v>
      </c>
      <c r="BV96" s="87" t="s">
        <v>80</v>
      </c>
      <c r="BW96" s="87" t="s">
        <v>88</v>
      </c>
      <c r="BX96" s="87" t="s">
        <v>4</v>
      </c>
      <c r="CL96" s="87" t="s">
        <v>1</v>
      </c>
      <c r="CM96" s="87" t="s">
        <v>85</v>
      </c>
    </row>
    <row r="97" spans="1:5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6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6" location="'18130.1 - SO 201.1 - Lávk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abSelected="1" topLeftCell="A34" workbookViewId="0">
      <selection activeCell="F56" sqref="F5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2"/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6" t="s">
        <v>88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3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89</v>
      </c>
      <c r="I4" s="92"/>
      <c r="L4" s="19"/>
      <c r="M4" s="94" t="s">
        <v>10</v>
      </c>
      <c r="AT4" s="16" t="s">
        <v>3</v>
      </c>
    </row>
    <row r="5" spans="1:46" s="1" customFormat="1" ht="6.95" customHeight="1">
      <c r="B5" s="19"/>
      <c r="I5" s="92"/>
      <c r="L5" s="19"/>
    </row>
    <row r="6" spans="1:46" s="1" customFormat="1" ht="12" customHeight="1">
      <c r="B6" s="19"/>
      <c r="D6" s="26" t="s">
        <v>16</v>
      </c>
      <c r="I6" s="92"/>
      <c r="L6" s="19"/>
    </row>
    <row r="7" spans="1:46" s="1" customFormat="1" ht="16.5" customHeight="1">
      <c r="B7" s="19"/>
      <c r="E7" s="238" t="str">
        <f>'Rekapitulace stavby'!K6</f>
        <v>Oprava lávky ev.č. BM-577 Osová přes tramvaj</v>
      </c>
      <c r="F7" s="239"/>
      <c r="G7" s="239"/>
      <c r="H7" s="239"/>
      <c r="I7" s="92"/>
      <c r="L7" s="19"/>
    </row>
    <row r="8" spans="1:46" s="2" customFormat="1" ht="12" customHeight="1">
      <c r="A8" s="31"/>
      <c r="B8" s="32"/>
      <c r="C8" s="31"/>
      <c r="D8" s="26" t="s">
        <v>90</v>
      </c>
      <c r="E8" s="31"/>
      <c r="F8" s="31"/>
      <c r="G8" s="31"/>
      <c r="H8" s="31"/>
      <c r="I8" s="95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2" t="s">
        <v>172</v>
      </c>
      <c r="F9" s="237"/>
      <c r="G9" s="237"/>
      <c r="H9" s="237"/>
      <c r="I9" s="95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95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6" t="s">
        <v>22</v>
      </c>
      <c r="J12" s="54" t="str">
        <f>'Rekapitulace stavby'!AN8</f>
        <v>16. 10. 2019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5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96" t="s">
        <v>25</v>
      </c>
      <c r="J14" s="24" t="s">
        <v>26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9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5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9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25"/>
      <c r="G18" s="225"/>
      <c r="H18" s="225"/>
      <c r="I18" s="9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5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96" t="s">
        <v>25</v>
      </c>
      <c r="J20" s="24" t="s">
        <v>32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33</v>
      </c>
      <c r="F21" s="31"/>
      <c r="G21" s="31"/>
      <c r="H21" s="31"/>
      <c r="I21" s="96" t="s">
        <v>28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5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35</v>
      </c>
      <c r="E23" s="31"/>
      <c r="F23" s="31"/>
      <c r="G23" s="31"/>
      <c r="H23" s="31"/>
      <c r="I23" s="9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96" t="s">
        <v>28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5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95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29" t="s">
        <v>1</v>
      </c>
      <c r="F27" s="229"/>
      <c r="G27" s="229"/>
      <c r="H27" s="229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5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101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2" t="s">
        <v>38</v>
      </c>
      <c r="E30" s="31"/>
      <c r="F30" s="31"/>
      <c r="G30" s="31"/>
      <c r="H30" s="31"/>
      <c r="I30" s="95"/>
      <c r="J30" s="70">
        <f>ROUND(J123,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101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103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4" t="s">
        <v>42</v>
      </c>
      <c r="E33" s="26" t="s">
        <v>43</v>
      </c>
      <c r="F33" s="105">
        <f>ROUND((SUM(BE123:BE172)),  2)</f>
        <v>0</v>
      </c>
      <c r="G33" s="31"/>
      <c r="H33" s="31"/>
      <c r="I33" s="106">
        <v>0.21</v>
      </c>
      <c r="J33" s="105">
        <f>ROUND(((SUM(BE123:BE172))*I33),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105">
        <f>ROUND((SUM(BF123:BF172)),  2)</f>
        <v>0</v>
      </c>
      <c r="G34" s="31"/>
      <c r="H34" s="31"/>
      <c r="I34" s="106">
        <v>0.15</v>
      </c>
      <c r="J34" s="105">
        <f>ROUND(((SUM(BF123:BF172))*I34),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105">
        <f>ROUND((SUM(BG123:BG172)),  2)</f>
        <v>0</v>
      </c>
      <c r="G35" s="31"/>
      <c r="H35" s="31"/>
      <c r="I35" s="106">
        <v>0.21</v>
      </c>
      <c r="J35" s="105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105">
        <f>ROUND((SUM(BH123:BH172)),  2)</f>
        <v>0</v>
      </c>
      <c r="G36" s="31"/>
      <c r="H36" s="31"/>
      <c r="I36" s="106">
        <v>0.15</v>
      </c>
      <c r="J36" s="105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105">
        <f>ROUND((SUM(BI123:BI172)),  2)</f>
        <v>0</v>
      </c>
      <c r="G37" s="31"/>
      <c r="H37" s="31"/>
      <c r="I37" s="106">
        <v>0</v>
      </c>
      <c r="J37" s="105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5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7"/>
      <c r="D39" s="108" t="s">
        <v>48</v>
      </c>
      <c r="E39" s="59"/>
      <c r="F39" s="59"/>
      <c r="G39" s="109" t="s">
        <v>49</v>
      </c>
      <c r="H39" s="110" t="s">
        <v>50</v>
      </c>
      <c r="I39" s="111"/>
      <c r="J39" s="112">
        <f>SUM(J30:J37)</f>
        <v>0</v>
      </c>
      <c r="K39" s="113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5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92"/>
      <c r="L41" s="19"/>
    </row>
    <row r="42" spans="1:31" s="1" customFormat="1" ht="14.45" customHeight="1">
      <c r="B42" s="19"/>
      <c r="I42" s="92"/>
      <c r="L42" s="19"/>
    </row>
    <row r="43" spans="1:31" s="1" customFormat="1" ht="14.45" customHeight="1">
      <c r="B43" s="19"/>
      <c r="I43" s="92"/>
      <c r="L43" s="19"/>
    </row>
    <row r="44" spans="1:31" s="1" customFormat="1" ht="14.45" customHeight="1">
      <c r="B44" s="19"/>
      <c r="I44" s="92"/>
      <c r="L44" s="19"/>
    </row>
    <row r="45" spans="1:31" s="1" customFormat="1" ht="14.45" customHeight="1">
      <c r="B45" s="19"/>
      <c r="I45" s="92"/>
      <c r="L45" s="19"/>
    </row>
    <row r="46" spans="1:31" s="1" customFormat="1" ht="14.45" customHeight="1">
      <c r="B46" s="19"/>
      <c r="I46" s="92"/>
      <c r="L46" s="19"/>
    </row>
    <row r="47" spans="1:31" s="1" customFormat="1" ht="14.45" customHeight="1">
      <c r="B47" s="19"/>
      <c r="I47" s="92"/>
      <c r="L47" s="19"/>
    </row>
    <row r="48" spans="1:31" s="1" customFormat="1" ht="14.45" customHeight="1">
      <c r="B48" s="19"/>
      <c r="I48" s="92"/>
      <c r="L48" s="19"/>
    </row>
    <row r="49" spans="1:31" s="1" customFormat="1" ht="14.45" customHeight="1">
      <c r="B49" s="19"/>
      <c r="I49" s="92"/>
      <c r="L49" s="19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114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53</v>
      </c>
      <c r="E61" s="34"/>
      <c r="F61" s="115" t="s">
        <v>54</v>
      </c>
      <c r="G61" s="44" t="s">
        <v>53</v>
      </c>
      <c r="H61" s="34"/>
      <c r="I61" s="116"/>
      <c r="J61" s="11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118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53</v>
      </c>
      <c r="E76" s="34"/>
      <c r="F76" s="115" t="s">
        <v>54</v>
      </c>
      <c r="G76" s="44" t="s">
        <v>53</v>
      </c>
      <c r="H76" s="34"/>
      <c r="I76" s="116"/>
      <c r="J76" s="11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9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20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1"/>
      <c r="E82" s="31"/>
      <c r="F82" s="31"/>
      <c r="G82" s="31"/>
      <c r="H82" s="31"/>
      <c r="I82" s="95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5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5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Oprava lávky ev.č. BM-577 Osová přes tramvaj</v>
      </c>
      <c r="F85" s="239"/>
      <c r="G85" s="239"/>
      <c r="H85" s="239"/>
      <c r="I85" s="95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90</v>
      </c>
      <c r="D86" s="31"/>
      <c r="E86" s="31"/>
      <c r="F86" s="31"/>
      <c r="G86" s="31"/>
      <c r="H86" s="31"/>
      <c r="I86" s="95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2" t="str">
        <f>E9</f>
        <v>18130.1 - SO 201.1 - Lávka - nová nosná konstrukce</v>
      </c>
      <c r="F87" s="237"/>
      <c r="G87" s="237"/>
      <c r="H87" s="237"/>
      <c r="I87" s="95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5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96" t="s">
        <v>22</v>
      </c>
      <c r="J89" s="54" t="str">
        <f>IF(J12="","",J12)</f>
        <v>16. 10. 2019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5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7.95" customHeight="1">
      <c r="A91" s="31"/>
      <c r="B91" s="32"/>
      <c r="C91" s="26" t="s">
        <v>24</v>
      </c>
      <c r="D91" s="31"/>
      <c r="E91" s="31"/>
      <c r="F91" s="24" t="str">
        <f>E15</f>
        <v>Brněnské komunikace, a.s.</v>
      </c>
      <c r="G91" s="31"/>
      <c r="H91" s="31"/>
      <c r="I91" s="96" t="s">
        <v>31</v>
      </c>
      <c r="J91" s="29" t="str">
        <f>E21</f>
        <v>Projekční kancelář PRIS spol. 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96" t="s">
        <v>35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5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1" t="s">
        <v>92</v>
      </c>
      <c r="D94" s="107"/>
      <c r="E94" s="107"/>
      <c r="F94" s="107"/>
      <c r="G94" s="107"/>
      <c r="H94" s="107"/>
      <c r="I94" s="122"/>
      <c r="J94" s="123" t="s">
        <v>93</v>
      </c>
      <c r="K94" s="107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5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4" t="s">
        <v>94</v>
      </c>
      <c r="D96" s="31"/>
      <c r="E96" s="31"/>
      <c r="F96" s="31"/>
      <c r="G96" s="31"/>
      <c r="H96" s="31"/>
      <c r="I96" s="95"/>
      <c r="J96" s="70">
        <f>J123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95</v>
      </c>
    </row>
    <row r="97" spans="1:31" s="9" customFormat="1" ht="24.95" customHeight="1">
      <c r="B97" s="125"/>
      <c r="D97" s="126" t="s">
        <v>96</v>
      </c>
      <c r="E97" s="127"/>
      <c r="F97" s="127"/>
      <c r="G97" s="127"/>
      <c r="H97" s="127"/>
      <c r="I97" s="128"/>
      <c r="J97" s="129">
        <f>J124</f>
        <v>0</v>
      </c>
      <c r="L97" s="125"/>
    </row>
    <row r="98" spans="1:31" s="10" customFormat="1" ht="19.899999999999999" customHeight="1">
      <c r="B98" s="130"/>
      <c r="D98" s="131" t="s">
        <v>97</v>
      </c>
      <c r="E98" s="132"/>
      <c r="F98" s="132"/>
      <c r="G98" s="132"/>
      <c r="H98" s="132"/>
      <c r="I98" s="133"/>
      <c r="J98" s="134">
        <f>J125</f>
        <v>0</v>
      </c>
      <c r="L98" s="130"/>
    </row>
    <row r="99" spans="1:31" s="10" customFormat="1" ht="19.899999999999999" customHeight="1">
      <c r="B99" s="130"/>
      <c r="D99" s="131" t="s">
        <v>98</v>
      </c>
      <c r="E99" s="132"/>
      <c r="F99" s="132"/>
      <c r="G99" s="132"/>
      <c r="H99" s="132"/>
      <c r="I99" s="133"/>
      <c r="J99" s="134">
        <f>J151</f>
        <v>0</v>
      </c>
      <c r="L99" s="130"/>
    </row>
    <row r="100" spans="1:31" s="10" customFormat="1" ht="19.899999999999999" customHeight="1">
      <c r="B100" s="130"/>
      <c r="D100" s="131" t="s">
        <v>99</v>
      </c>
      <c r="E100" s="132"/>
      <c r="F100" s="132"/>
      <c r="G100" s="132"/>
      <c r="H100" s="132"/>
      <c r="I100" s="133"/>
      <c r="J100" s="134">
        <f>J158</f>
        <v>0</v>
      </c>
      <c r="L100" s="130"/>
    </row>
    <row r="101" spans="1:31" s="10" customFormat="1" ht="19.899999999999999" customHeight="1">
      <c r="B101" s="130"/>
      <c r="D101" s="131" t="s">
        <v>100</v>
      </c>
      <c r="E101" s="132"/>
      <c r="F101" s="132"/>
      <c r="G101" s="132"/>
      <c r="H101" s="132"/>
      <c r="I101" s="133"/>
      <c r="J101" s="134">
        <f>J167</f>
        <v>0</v>
      </c>
      <c r="L101" s="130"/>
    </row>
    <row r="102" spans="1:31" s="9" customFormat="1" ht="24.95" customHeight="1">
      <c r="B102" s="125"/>
      <c r="D102" s="126" t="s">
        <v>101</v>
      </c>
      <c r="E102" s="127"/>
      <c r="F102" s="127"/>
      <c r="G102" s="127"/>
      <c r="H102" s="127"/>
      <c r="I102" s="128"/>
      <c r="J102" s="129">
        <f>J168</f>
        <v>0</v>
      </c>
      <c r="L102" s="125"/>
    </row>
    <row r="103" spans="1:31" s="10" customFormat="1" ht="19.899999999999999" customHeight="1">
      <c r="B103" s="130"/>
      <c r="D103" s="131" t="s">
        <v>102</v>
      </c>
      <c r="E103" s="132"/>
      <c r="F103" s="132"/>
      <c r="G103" s="132"/>
      <c r="H103" s="132"/>
      <c r="I103" s="133"/>
      <c r="J103" s="134">
        <f>J169</f>
        <v>0</v>
      </c>
      <c r="L103" s="130"/>
    </row>
    <row r="104" spans="1:31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95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46"/>
      <c r="C105" s="47"/>
      <c r="D105" s="47"/>
      <c r="E105" s="47"/>
      <c r="F105" s="47"/>
      <c r="G105" s="47"/>
      <c r="H105" s="47"/>
      <c r="I105" s="119"/>
      <c r="J105" s="47"/>
      <c r="K105" s="47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48"/>
      <c r="C109" s="49"/>
      <c r="D109" s="49"/>
      <c r="E109" s="49"/>
      <c r="F109" s="49"/>
      <c r="G109" s="49"/>
      <c r="H109" s="49"/>
      <c r="I109" s="120"/>
      <c r="J109" s="49"/>
      <c r="K109" s="4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103</v>
      </c>
      <c r="D110" s="31"/>
      <c r="E110" s="31"/>
      <c r="F110" s="31"/>
      <c r="G110" s="31"/>
      <c r="H110" s="31"/>
      <c r="I110" s="95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95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1"/>
      <c r="E112" s="31"/>
      <c r="F112" s="31"/>
      <c r="G112" s="31"/>
      <c r="H112" s="31"/>
      <c r="I112" s="95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8" t="str">
        <f>E7</f>
        <v>Oprava lávky ev.č. BM-577 Osová přes tramvaj</v>
      </c>
      <c r="F113" s="239"/>
      <c r="G113" s="239"/>
      <c r="H113" s="239"/>
      <c r="I113" s="95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90</v>
      </c>
      <c r="D114" s="31"/>
      <c r="E114" s="31"/>
      <c r="F114" s="31"/>
      <c r="G114" s="31"/>
      <c r="H114" s="31"/>
      <c r="I114" s="95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22" t="str">
        <f>E9</f>
        <v>18130.1 - SO 201.1 - Lávka - nová nosná konstrukce</v>
      </c>
      <c r="F115" s="237"/>
      <c r="G115" s="237"/>
      <c r="H115" s="237"/>
      <c r="I115" s="95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95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F12</f>
        <v xml:space="preserve"> </v>
      </c>
      <c r="G117" s="31"/>
      <c r="H117" s="31"/>
      <c r="I117" s="96" t="s">
        <v>22</v>
      </c>
      <c r="J117" s="54" t="str">
        <f>IF(J12="","",J12)</f>
        <v>16. 10. 2019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95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7.95" customHeight="1">
      <c r="A119" s="31"/>
      <c r="B119" s="32"/>
      <c r="C119" s="26" t="s">
        <v>24</v>
      </c>
      <c r="D119" s="31"/>
      <c r="E119" s="31"/>
      <c r="F119" s="24" t="str">
        <f>E15</f>
        <v>Brněnské komunikace, a.s.</v>
      </c>
      <c r="G119" s="31"/>
      <c r="H119" s="31"/>
      <c r="I119" s="96" t="s">
        <v>31</v>
      </c>
      <c r="J119" s="29" t="str">
        <f>E21</f>
        <v>Projekční kancelář PRIS spol. s r.o.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29</v>
      </c>
      <c r="D120" s="31"/>
      <c r="E120" s="31"/>
      <c r="F120" s="24" t="str">
        <f>IF(E18="","",E18)</f>
        <v>Vyplň údaj</v>
      </c>
      <c r="G120" s="31"/>
      <c r="H120" s="31"/>
      <c r="I120" s="96" t="s">
        <v>35</v>
      </c>
      <c r="J120" s="29" t="str">
        <f>E24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95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35"/>
      <c r="B122" s="136"/>
      <c r="C122" s="137" t="s">
        <v>104</v>
      </c>
      <c r="D122" s="138" t="s">
        <v>63</v>
      </c>
      <c r="E122" s="138" t="s">
        <v>59</v>
      </c>
      <c r="F122" s="138" t="s">
        <v>60</v>
      </c>
      <c r="G122" s="138" t="s">
        <v>105</v>
      </c>
      <c r="H122" s="138" t="s">
        <v>106</v>
      </c>
      <c r="I122" s="139" t="s">
        <v>107</v>
      </c>
      <c r="J122" s="138" t="s">
        <v>93</v>
      </c>
      <c r="K122" s="140" t="s">
        <v>108</v>
      </c>
      <c r="L122" s="141"/>
      <c r="M122" s="61" t="s">
        <v>1</v>
      </c>
      <c r="N122" s="62" t="s">
        <v>42</v>
      </c>
      <c r="O122" s="62" t="s">
        <v>109</v>
      </c>
      <c r="P122" s="62" t="s">
        <v>110</v>
      </c>
      <c r="Q122" s="62" t="s">
        <v>111</v>
      </c>
      <c r="R122" s="62" t="s">
        <v>112</v>
      </c>
      <c r="S122" s="62" t="s">
        <v>113</v>
      </c>
      <c r="T122" s="63" t="s">
        <v>114</v>
      </c>
      <c r="U122" s="135"/>
      <c r="V122" s="135"/>
      <c r="W122" s="135"/>
      <c r="X122" s="135"/>
      <c r="Y122" s="135"/>
      <c r="Z122" s="135"/>
      <c r="AA122" s="135"/>
      <c r="AB122" s="135"/>
      <c r="AC122" s="135"/>
      <c r="AD122" s="135"/>
      <c r="AE122" s="135"/>
    </row>
    <row r="123" spans="1:65" s="2" customFormat="1" ht="22.9" customHeight="1">
      <c r="A123" s="31"/>
      <c r="B123" s="32"/>
      <c r="C123" s="68" t="s">
        <v>115</v>
      </c>
      <c r="D123" s="31"/>
      <c r="E123" s="31"/>
      <c r="F123" s="31"/>
      <c r="G123" s="31"/>
      <c r="H123" s="31"/>
      <c r="I123" s="95"/>
      <c r="J123" s="142">
        <f>BK123</f>
        <v>0</v>
      </c>
      <c r="K123" s="31"/>
      <c r="L123" s="32"/>
      <c r="M123" s="64"/>
      <c r="N123" s="55"/>
      <c r="O123" s="65"/>
      <c r="P123" s="143">
        <f>P124+P168</f>
        <v>0</v>
      </c>
      <c r="Q123" s="65"/>
      <c r="R123" s="143">
        <f>R124+R168</f>
        <v>76.554495889999998</v>
      </c>
      <c r="S123" s="65"/>
      <c r="T123" s="144">
        <f>T124+T168</f>
        <v>368.58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77</v>
      </c>
      <c r="AU123" s="16" t="s">
        <v>95</v>
      </c>
      <c r="BK123" s="145">
        <f>BK124+BK168</f>
        <v>0</v>
      </c>
    </row>
    <row r="124" spans="1:65" s="12" customFormat="1" ht="25.9" customHeight="1">
      <c r="B124" s="146"/>
      <c r="D124" s="147" t="s">
        <v>77</v>
      </c>
      <c r="E124" s="148" t="s">
        <v>116</v>
      </c>
      <c r="F124" s="148" t="s">
        <v>117</v>
      </c>
      <c r="I124" s="149"/>
      <c r="J124" s="150">
        <f>BK124</f>
        <v>0</v>
      </c>
      <c r="L124" s="146"/>
      <c r="M124" s="151"/>
      <c r="N124" s="152"/>
      <c r="O124" s="152"/>
      <c r="P124" s="153">
        <f>P125+P151+P158+P167</f>
        <v>0</v>
      </c>
      <c r="Q124" s="152"/>
      <c r="R124" s="153">
        <f>R125+R151+R158+R167</f>
        <v>76.554495889999998</v>
      </c>
      <c r="S124" s="152"/>
      <c r="T124" s="154">
        <f>T125+T151+T158+T167</f>
        <v>368.58</v>
      </c>
      <c r="AR124" s="147" t="s">
        <v>84</v>
      </c>
      <c r="AT124" s="155" t="s">
        <v>77</v>
      </c>
      <c r="AU124" s="155" t="s">
        <v>78</v>
      </c>
      <c r="AY124" s="147" t="s">
        <v>118</v>
      </c>
      <c r="BK124" s="156">
        <f>BK125+BK151+BK158+BK167</f>
        <v>0</v>
      </c>
    </row>
    <row r="125" spans="1:65" s="12" customFormat="1" ht="22.9" customHeight="1">
      <c r="B125" s="146"/>
      <c r="D125" s="147" t="s">
        <v>77</v>
      </c>
      <c r="E125" s="157" t="s">
        <v>122</v>
      </c>
      <c r="F125" s="157" t="s">
        <v>139</v>
      </c>
      <c r="I125" s="149"/>
      <c r="J125" s="158">
        <f>BK125</f>
        <v>0</v>
      </c>
      <c r="L125" s="146"/>
      <c r="M125" s="151"/>
      <c r="N125" s="152"/>
      <c r="O125" s="152"/>
      <c r="P125" s="153">
        <f>SUM(P126:P150)</f>
        <v>0</v>
      </c>
      <c r="Q125" s="152"/>
      <c r="R125" s="153">
        <f>SUM(R126:R150)</f>
        <v>57.862882640000002</v>
      </c>
      <c r="S125" s="152"/>
      <c r="T125" s="154">
        <f>SUM(T126:T150)</f>
        <v>0</v>
      </c>
      <c r="AR125" s="147" t="s">
        <v>84</v>
      </c>
      <c r="AT125" s="155" t="s">
        <v>77</v>
      </c>
      <c r="AU125" s="155" t="s">
        <v>84</v>
      </c>
      <c r="AY125" s="147" t="s">
        <v>118</v>
      </c>
      <c r="BK125" s="156">
        <f>SUM(BK126:BK150)</f>
        <v>0</v>
      </c>
    </row>
    <row r="126" spans="1:65" s="2" customFormat="1" ht="16.5" customHeight="1">
      <c r="A126" s="31"/>
      <c r="B126" s="159"/>
      <c r="C126" s="160" t="s">
        <v>132</v>
      </c>
      <c r="D126" s="160" t="s">
        <v>119</v>
      </c>
      <c r="E126" s="161" t="s">
        <v>173</v>
      </c>
      <c r="F126" s="162" t="s">
        <v>174</v>
      </c>
      <c r="G126" s="163" t="s">
        <v>129</v>
      </c>
      <c r="H126" s="164">
        <v>100.524</v>
      </c>
      <c r="I126" s="165"/>
      <c r="J126" s="166">
        <f>ROUND(I126*H126,2)</f>
        <v>0</v>
      </c>
      <c r="K126" s="162" t="s">
        <v>121</v>
      </c>
      <c r="L126" s="32"/>
      <c r="M126" s="167" t="s">
        <v>1</v>
      </c>
      <c r="N126" s="168" t="s">
        <v>43</v>
      </c>
      <c r="O126" s="57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1" t="s">
        <v>122</v>
      </c>
      <c r="AT126" s="171" t="s">
        <v>119</v>
      </c>
      <c r="AU126" s="171" t="s">
        <v>85</v>
      </c>
      <c r="AY126" s="16" t="s">
        <v>118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6" t="s">
        <v>84</v>
      </c>
      <c r="BK126" s="172">
        <f>ROUND(I126*H126,2)</f>
        <v>0</v>
      </c>
      <c r="BL126" s="16" t="s">
        <v>122</v>
      </c>
      <c r="BM126" s="171" t="s">
        <v>175</v>
      </c>
    </row>
    <row r="127" spans="1:65" s="2" customFormat="1">
      <c r="A127" s="31"/>
      <c r="B127" s="32"/>
      <c r="C127" s="31"/>
      <c r="D127" s="173" t="s">
        <v>123</v>
      </c>
      <c r="E127" s="31"/>
      <c r="F127" s="174" t="s">
        <v>176</v>
      </c>
      <c r="G127" s="31"/>
      <c r="H127" s="31"/>
      <c r="I127" s="95"/>
      <c r="J127" s="31"/>
      <c r="K127" s="31"/>
      <c r="L127" s="32"/>
      <c r="M127" s="175"/>
      <c r="N127" s="176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123</v>
      </c>
      <c r="AU127" s="16" t="s">
        <v>85</v>
      </c>
    </row>
    <row r="128" spans="1:65" s="2" customFormat="1" ht="19.5">
      <c r="A128" s="31"/>
      <c r="B128" s="32"/>
      <c r="C128" s="31"/>
      <c r="D128" s="173" t="s">
        <v>124</v>
      </c>
      <c r="E128" s="31"/>
      <c r="F128" s="177" t="s">
        <v>177</v>
      </c>
      <c r="G128" s="31"/>
      <c r="H128" s="31"/>
      <c r="I128" s="95"/>
      <c r="J128" s="31"/>
      <c r="K128" s="31"/>
      <c r="L128" s="32"/>
      <c r="M128" s="175"/>
      <c r="N128" s="176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124</v>
      </c>
      <c r="AU128" s="16" t="s">
        <v>85</v>
      </c>
    </row>
    <row r="129" spans="1:65" s="13" customFormat="1">
      <c r="B129" s="178"/>
      <c r="D129" s="173" t="s">
        <v>125</v>
      </c>
      <c r="E129" s="179" t="s">
        <v>1</v>
      </c>
      <c r="F129" s="180" t="s">
        <v>178</v>
      </c>
      <c r="H129" s="181">
        <v>100.524</v>
      </c>
      <c r="I129" s="182"/>
      <c r="L129" s="178"/>
      <c r="M129" s="183"/>
      <c r="N129" s="184"/>
      <c r="O129" s="184"/>
      <c r="P129" s="184"/>
      <c r="Q129" s="184"/>
      <c r="R129" s="184"/>
      <c r="S129" s="184"/>
      <c r="T129" s="185"/>
      <c r="AT129" s="179" t="s">
        <v>125</v>
      </c>
      <c r="AU129" s="179" t="s">
        <v>85</v>
      </c>
      <c r="AV129" s="13" t="s">
        <v>85</v>
      </c>
      <c r="AW129" s="13" t="s">
        <v>34</v>
      </c>
      <c r="AX129" s="13" t="s">
        <v>84</v>
      </c>
      <c r="AY129" s="179" t="s">
        <v>118</v>
      </c>
    </row>
    <row r="130" spans="1:65" s="2" customFormat="1" ht="16.5" customHeight="1">
      <c r="A130" s="31"/>
      <c r="B130" s="159"/>
      <c r="C130" s="160" t="s">
        <v>127</v>
      </c>
      <c r="D130" s="160" t="s">
        <v>119</v>
      </c>
      <c r="E130" s="161" t="s">
        <v>179</v>
      </c>
      <c r="F130" s="162" t="s">
        <v>180</v>
      </c>
      <c r="G130" s="163" t="s">
        <v>129</v>
      </c>
      <c r="H130" s="164">
        <v>97.674000000000007</v>
      </c>
      <c r="I130" s="165"/>
      <c r="J130" s="166">
        <f>ROUND(I130*H130,2)</f>
        <v>0</v>
      </c>
      <c r="K130" s="162" t="s">
        <v>121</v>
      </c>
      <c r="L130" s="32"/>
      <c r="M130" s="167" t="s">
        <v>1</v>
      </c>
      <c r="N130" s="168" t="s">
        <v>43</v>
      </c>
      <c r="O130" s="57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1" t="s">
        <v>122</v>
      </c>
      <c r="AT130" s="171" t="s">
        <v>119</v>
      </c>
      <c r="AU130" s="171" t="s">
        <v>85</v>
      </c>
      <c r="AY130" s="16" t="s">
        <v>118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6" t="s">
        <v>84</v>
      </c>
      <c r="BK130" s="172">
        <f>ROUND(I130*H130,2)</f>
        <v>0</v>
      </c>
      <c r="BL130" s="16" t="s">
        <v>122</v>
      </c>
      <c r="BM130" s="171" t="s">
        <v>181</v>
      </c>
    </row>
    <row r="131" spans="1:65" s="2" customFormat="1">
      <c r="A131" s="31"/>
      <c r="B131" s="32"/>
      <c r="C131" s="31"/>
      <c r="D131" s="173" t="s">
        <v>123</v>
      </c>
      <c r="E131" s="31"/>
      <c r="F131" s="174" t="s">
        <v>182</v>
      </c>
      <c r="G131" s="31"/>
      <c r="H131" s="31"/>
      <c r="I131" s="95"/>
      <c r="J131" s="31"/>
      <c r="K131" s="31"/>
      <c r="L131" s="32"/>
      <c r="M131" s="175"/>
      <c r="N131" s="176"/>
      <c r="O131" s="57"/>
      <c r="P131" s="57"/>
      <c r="Q131" s="57"/>
      <c r="R131" s="57"/>
      <c r="S131" s="57"/>
      <c r="T131" s="58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123</v>
      </c>
      <c r="AU131" s="16" t="s">
        <v>85</v>
      </c>
    </row>
    <row r="132" spans="1:65" s="2" customFormat="1" ht="19.5">
      <c r="A132" s="31"/>
      <c r="B132" s="32"/>
      <c r="C132" s="31"/>
      <c r="D132" s="173" t="s">
        <v>124</v>
      </c>
      <c r="E132" s="31"/>
      <c r="F132" s="177" t="s">
        <v>183</v>
      </c>
      <c r="G132" s="31"/>
      <c r="H132" s="31"/>
      <c r="I132" s="95"/>
      <c r="J132" s="31"/>
      <c r="K132" s="31"/>
      <c r="L132" s="32"/>
      <c r="M132" s="175"/>
      <c r="N132" s="176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124</v>
      </c>
      <c r="AU132" s="16" t="s">
        <v>85</v>
      </c>
    </row>
    <row r="133" spans="1:65" s="13" customFormat="1">
      <c r="B133" s="178"/>
      <c r="D133" s="173" t="s">
        <v>125</v>
      </c>
      <c r="E133" s="179" t="s">
        <v>1</v>
      </c>
      <c r="F133" s="180" t="s">
        <v>184</v>
      </c>
      <c r="H133" s="181">
        <v>97.674000000000007</v>
      </c>
      <c r="I133" s="182"/>
      <c r="L133" s="178"/>
      <c r="M133" s="183"/>
      <c r="N133" s="184"/>
      <c r="O133" s="184"/>
      <c r="P133" s="184"/>
      <c r="Q133" s="184"/>
      <c r="R133" s="184"/>
      <c r="S133" s="184"/>
      <c r="T133" s="185"/>
      <c r="AT133" s="179" t="s">
        <v>125</v>
      </c>
      <c r="AU133" s="179" t="s">
        <v>85</v>
      </c>
      <c r="AV133" s="13" t="s">
        <v>85</v>
      </c>
      <c r="AW133" s="13" t="s">
        <v>34</v>
      </c>
      <c r="AX133" s="13" t="s">
        <v>84</v>
      </c>
      <c r="AY133" s="179" t="s">
        <v>118</v>
      </c>
    </row>
    <row r="134" spans="1:65" s="2" customFormat="1" ht="16.5" customHeight="1">
      <c r="A134" s="31"/>
      <c r="B134" s="159"/>
      <c r="C134" s="160" t="s">
        <v>133</v>
      </c>
      <c r="D134" s="160" t="s">
        <v>119</v>
      </c>
      <c r="E134" s="161" t="s">
        <v>185</v>
      </c>
      <c r="F134" s="162" t="s">
        <v>186</v>
      </c>
      <c r="G134" s="163" t="s">
        <v>134</v>
      </c>
      <c r="H134" s="164">
        <v>17.591999999999999</v>
      </c>
      <c r="I134" s="165"/>
      <c r="J134" s="166">
        <f>ROUND(I134*H134,2)</f>
        <v>0</v>
      </c>
      <c r="K134" s="162" t="s">
        <v>121</v>
      </c>
      <c r="L134" s="32"/>
      <c r="M134" s="167" t="s">
        <v>1</v>
      </c>
      <c r="N134" s="168" t="s">
        <v>43</v>
      </c>
      <c r="O134" s="57"/>
      <c r="P134" s="169">
        <f>O134*H134</f>
        <v>0</v>
      </c>
      <c r="Q134" s="169">
        <v>1.0593999999999999</v>
      </c>
      <c r="R134" s="169">
        <f>Q134*H134</f>
        <v>18.636964799999998</v>
      </c>
      <c r="S134" s="169">
        <v>0</v>
      </c>
      <c r="T134" s="17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1" t="s">
        <v>122</v>
      </c>
      <c r="AT134" s="171" t="s">
        <v>119</v>
      </c>
      <c r="AU134" s="171" t="s">
        <v>85</v>
      </c>
      <c r="AY134" s="16" t="s">
        <v>118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6" t="s">
        <v>84</v>
      </c>
      <c r="BK134" s="172">
        <f>ROUND(I134*H134,2)</f>
        <v>0</v>
      </c>
      <c r="BL134" s="16" t="s">
        <v>122</v>
      </c>
      <c r="BM134" s="171" t="s">
        <v>187</v>
      </c>
    </row>
    <row r="135" spans="1:65" s="2" customFormat="1">
      <c r="A135" s="31"/>
      <c r="B135" s="32"/>
      <c r="C135" s="31"/>
      <c r="D135" s="173" t="s">
        <v>123</v>
      </c>
      <c r="E135" s="31"/>
      <c r="F135" s="174" t="s">
        <v>188</v>
      </c>
      <c r="G135" s="31"/>
      <c r="H135" s="31"/>
      <c r="I135" s="95"/>
      <c r="J135" s="31"/>
      <c r="K135" s="31"/>
      <c r="L135" s="32"/>
      <c r="M135" s="175"/>
      <c r="N135" s="176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123</v>
      </c>
      <c r="AU135" s="16" t="s">
        <v>85</v>
      </c>
    </row>
    <row r="136" spans="1:65" s="2" customFormat="1" ht="19.5">
      <c r="A136" s="31"/>
      <c r="B136" s="32"/>
      <c r="C136" s="31"/>
      <c r="D136" s="173" t="s">
        <v>124</v>
      </c>
      <c r="E136" s="31"/>
      <c r="F136" s="177" t="s">
        <v>189</v>
      </c>
      <c r="G136" s="31"/>
      <c r="H136" s="31"/>
      <c r="I136" s="95"/>
      <c r="J136" s="31"/>
      <c r="K136" s="31"/>
      <c r="L136" s="32"/>
      <c r="M136" s="175"/>
      <c r="N136" s="176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124</v>
      </c>
      <c r="AU136" s="16" t="s">
        <v>85</v>
      </c>
    </row>
    <row r="137" spans="1:65" s="2" customFormat="1" ht="16.5" customHeight="1">
      <c r="A137" s="31"/>
      <c r="B137" s="159"/>
      <c r="C137" s="160" t="s">
        <v>131</v>
      </c>
      <c r="D137" s="160" t="s">
        <v>119</v>
      </c>
      <c r="E137" s="161" t="s">
        <v>190</v>
      </c>
      <c r="F137" s="162" t="s">
        <v>191</v>
      </c>
      <c r="G137" s="163" t="s">
        <v>134</v>
      </c>
      <c r="H137" s="164">
        <v>6.8369999999999997</v>
      </c>
      <c r="I137" s="165"/>
      <c r="J137" s="166">
        <f>ROUND(I137*H137,2)</f>
        <v>0</v>
      </c>
      <c r="K137" s="162" t="s">
        <v>121</v>
      </c>
      <c r="L137" s="32"/>
      <c r="M137" s="167" t="s">
        <v>1</v>
      </c>
      <c r="N137" s="168" t="s">
        <v>43</v>
      </c>
      <c r="O137" s="57"/>
      <c r="P137" s="169">
        <f>O137*H137</f>
        <v>0</v>
      </c>
      <c r="Q137" s="169">
        <v>7.3400000000000002E-3</v>
      </c>
      <c r="R137" s="169">
        <f>Q137*H137</f>
        <v>5.0183579999999998E-2</v>
      </c>
      <c r="S137" s="169">
        <v>0</v>
      </c>
      <c r="T137" s="17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1" t="s">
        <v>122</v>
      </c>
      <c r="AT137" s="171" t="s">
        <v>119</v>
      </c>
      <c r="AU137" s="171" t="s">
        <v>85</v>
      </c>
      <c r="AY137" s="16" t="s">
        <v>118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6" t="s">
        <v>84</v>
      </c>
      <c r="BK137" s="172">
        <f>ROUND(I137*H137,2)</f>
        <v>0</v>
      </c>
      <c r="BL137" s="16" t="s">
        <v>122</v>
      </c>
      <c r="BM137" s="171" t="s">
        <v>192</v>
      </c>
    </row>
    <row r="138" spans="1:65" s="2" customFormat="1">
      <c r="A138" s="31"/>
      <c r="B138" s="32"/>
      <c r="C138" s="31"/>
      <c r="D138" s="173" t="s">
        <v>123</v>
      </c>
      <c r="E138" s="31"/>
      <c r="F138" s="174" t="s">
        <v>193</v>
      </c>
      <c r="G138" s="31"/>
      <c r="H138" s="31"/>
      <c r="I138" s="95"/>
      <c r="J138" s="31"/>
      <c r="K138" s="31"/>
      <c r="L138" s="32"/>
      <c r="M138" s="175"/>
      <c r="N138" s="176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123</v>
      </c>
      <c r="AU138" s="16" t="s">
        <v>85</v>
      </c>
    </row>
    <row r="139" spans="1:65" s="2" customFormat="1" ht="19.5">
      <c r="A139" s="31"/>
      <c r="B139" s="32"/>
      <c r="C139" s="31"/>
      <c r="D139" s="173" t="s">
        <v>124</v>
      </c>
      <c r="E139" s="31"/>
      <c r="F139" s="177" t="s">
        <v>194</v>
      </c>
      <c r="G139" s="31"/>
      <c r="H139" s="31"/>
      <c r="I139" s="95"/>
      <c r="J139" s="31"/>
      <c r="K139" s="31"/>
      <c r="L139" s="32"/>
      <c r="M139" s="175"/>
      <c r="N139" s="176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124</v>
      </c>
      <c r="AU139" s="16" t="s">
        <v>85</v>
      </c>
    </row>
    <row r="140" spans="1:65" s="2" customFormat="1" ht="16.5" customHeight="1">
      <c r="A140" s="31"/>
      <c r="B140" s="159"/>
      <c r="C140" s="160" t="s">
        <v>137</v>
      </c>
      <c r="D140" s="160" t="s">
        <v>119</v>
      </c>
      <c r="E140" s="161" t="s">
        <v>140</v>
      </c>
      <c r="F140" s="162" t="s">
        <v>141</v>
      </c>
      <c r="G140" s="163" t="s">
        <v>120</v>
      </c>
      <c r="H140" s="164">
        <v>1104.454</v>
      </c>
      <c r="I140" s="165"/>
      <c r="J140" s="166">
        <f>ROUND(I140*H140,2)</f>
        <v>0</v>
      </c>
      <c r="K140" s="162" t="s">
        <v>121</v>
      </c>
      <c r="L140" s="32"/>
      <c r="M140" s="167" t="s">
        <v>1</v>
      </c>
      <c r="N140" s="168" t="s">
        <v>43</v>
      </c>
      <c r="O140" s="57"/>
      <c r="P140" s="169">
        <f>O140*H140</f>
        <v>0</v>
      </c>
      <c r="Q140" s="169">
        <v>1.6740000000000001E-2</v>
      </c>
      <c r="R140" s="169">
        <f>Q140*H140</f>
        <v>18.48855996</v>
      </c>
      <c r="S140" s="169">
        <v>0</v>
      </c>
      <c r="T140" s="17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1" t="s">
        <v>122</v>
      </c>
      <c r="AT140" s="171" t="s">
        <v>119</v>
      </c>
      <c r="AU140" s="171" t="s">
        <v>85</v>
      </c>
      <c r="AY140" s="16" t="s">
        <v>118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6" t="s">
        <v>84</v>
      </c>
      <c r="BK140" s="172">
        <f>ROUND(I140*H140,2)</f>
        <v>0</v>
      </c>
      <c r="BL140" s="16" t="s">
        <v>122</v>
      </c>
      <c r="BM140" s="171" t="s">
        <v>195</v>
      </c>
    </row>
    <row r="141" spans="1:65" s="2" customFormat="1">
      <c r="A141" s="31"/>
      <c r="B141" s="32"/>
      <c r="C141" s="31"/>
      <c r="D141" s="173" t="s">
        <v>123</v>
      </c>
      <c r="E141" s="31"/>
      <c r="F141" s="174" t="s">
        <v>142</v>
      </c>
      <c r="G141" s="31"/>
      <c r="H141" s="31"/>
      <c r="I141" s="95"/>
      <c r="J141" s="31"/>
      <c r="K141" s="31"/>
      <c r="L141" s="32"/>
      <c r="M141" s="175"/>
      <c r="N141" s="176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123</v>
      </c>
      <c r="AU141" s="16" t="s">
        <v>85</v>
      </c>
    </row>
    <row r="142" spans="1:65" s="13" customFormat="1">
      <c r="B142" s="178"/>
      <c r="D142" s="173" t="s">
        <v>125</v>
      </c>
      <c r="E142" s="179" t="s">
        <v>1</v>
      </c>
      <c r="F142" s="180" t="s">
        <v>196</v>
      </c>
      <c r="H142" s="181">
        <v>1033.5840000000001</v>
      </c>
      <c r="I142" s="182"/>
      <c r="L142" s="178"/>
      <c r="M142" s="183"/>
      <c r="N142" s="184"/>
      <c r="O142" s="184"/>
      <c r="P142" s="184"/>
      <c r="Q142" s="184"/>
      <c r="R142" s="184"/>
      <c r="S142" s="184"/>
      <c r="T142" s="185"/>
      <c r="AT142" s="179" t="s">
        <v>125</v>
      </c>
      <c r="AU142" s="179" t="s">
        <v>85</v>
      </c>
      <c r="AV142" s="13" t="s">
        <v>85</v>
      </c>
      <c r="AW142" s="13" t="s">
        <v>34</v>
      </c>
      <c r="AX142" s="13" t="s">
        <v>78</v>
      </c>
      <c r="AY142" s="179" t="s">
        <v>118</v>
      </c>
    </row>
    <row r="143" spans="1:65" s="13" customFormat="1">
      <c r="B143" s="178"/>
      <c r="D143" s="173" t="s">
        <v>125</v>
      </c>
      <c r="E143" s="179" t="s">
        <v>1</v>
      </c>
      <c r="F143" s="180" t="s">
        <v>197</v>
      </c>
      <c r="H143" s="181">
        <v>52.92</v>
      </c>
      <c r="I143" s="182"/>
      <c r="L143" s="178"/>
      <c r="M143" s="183"/>
      <c r="N143" s="184"/>
      <c r="O143" s="184"/>
      <c r="P143" s="184"/>
      <c r="Q143" s="184"/>
      <c r="R143" s="184"/>
      <c r="S143" s="184"/>
      <c r="T143" s="185"/>
      <c r="AT143" s="179" t="s">
        <v>125</v>
      </c>
      <c r="AU143" s="179" t="s">
        <v>85</v>
      </c>
      <c r="AV143" s="13" t="s">
        <v>85</v>
      </c>
      <c r="AW143" s="13" t="s">
        <v>34</v>
      </c>
      <c r="AX143" s="13" t="s">
        <v>78</v>
      </c>
      <c r="AY143" s="179" t="s">
        <v>118</v>
      </c>
    </row>
    <row r="144" spans="1:65" s="13" customFormat="1">
      <c r="B144" s="178"/>
      <c r="D144" s="173" t="s">
        <v>125</v>
      </c>
      <c r="E144" s="179" t="s">
        <v>1</v>
      </c>
      <c r="F144" s="180" t="s">
        <v>198</v>
      </c>
      <c r="H144" s="181">
        <v>17.95</v>
      </c>
      <c r="I144" s="182"/>
      <c r="L144" s="178"/>
      <c r="M144" s="183"/>
      <c r="N144" s="184"/>
      <c r="O144" s="184"/>
      <c r="P144" s="184"/>
      <c r="Q144" s="184"/>
      <c r="R144" s="184"/>
      <c r="S144" s="184"/>
      <c r="T144" s="185"/>
      <c r="AT144" s="179" t="s">
        <v>125</v>
      </c>
      <c r="AU144" s="179" t="s">
        <v>85</v>
      </c>
      <c r="AV144" s="13" t="s">
        <v>85</v>
      </c>
      <c r="AW144" s="13" t="s">
        <v>34</v>
      </c>
      <c r="AX144" s="13" t="s">
        <v>78</v>
      </c>
      <c r="AY144" s="179" t="s">
        <v>118</v>
      </c>
    </row>
    <row r="145" spans="1:65" s="14" customFormat="1">
      <c r="B145" s="186"/>
      <c r="D145" s="173" t="s">
        <v>125</v>
      </c>
      <c r="E145" s="187" t="s">
        <v>1</v>
      </c>
      <c r="F145" s="188" t="s">
        <v>126</v>
      </c>
      <c r="H145" s="189">
        <v>1104.4540000000002</v>
      </c>
      <c r="I145" s="190"/>
      <c r="L145" s="186"/>
      <c r="M145" s="191"/>
      <c r="N145" s="192"/>
      <c r="O145" s="192"/>
      <c r="P145" s="192"/>
      <c r="Q145" s="192"/>
      <c r="R145" s="192"/>
      <c r="S145" s="192"/>
      <c r="T145" s="193"/>
      <c r="AT145" s="187" t="s">
        <v>125</v>
      </c>
      <c r="AU145" s="187" t="s">
        <v>85</v>
      </c>
      <c r="AV145" s="14" t="s">
        <v>122</v>
      </c>
      <c r="AW145" s="14" t="s">
        <v>34</v>
      </c>
      <c r="AX145" s="14" t="s">
        <v>84</v>
      </c>
      <c r="AY145" s="187" t="s">
        <v>118</v>
      </c>
    </row>
    <row r="146" spans="1:65" s="2" customFormat="1" ht="16.5" customHeight="1">
      <c r="A146" s="31"/>
      <c r="B146" s="159"/>
      <c r="C146" s="160" t="s">
        <v>138</v>
      </c>
      <c r="D146" s="160" t="s">
        <v>119</v>
      </c>
      <c r="E146" s="161" t="s">
        <v>143</v>
      </c>
      <c r="F146" s="162" t="s">
        <v>144</v>
      </c>
      <c r="G146" s="163" t="s">
        <v>120</v>
      </c>
      <c r="H146" s="164">
        <v>1104.454</v>
      </c>
      <c r="I146" s="165"/>
      <c r="J146" s="166">
        <f>ROUND(I146*H146,2)</f>
        <v>0</v>
      </c>
      <c r="K146" s="162" t="s">
        <v>121</v>
      </c>
      <c r="L146" s="32"/>
      <c r="M146" s="167" t="s">
        <v>1</v>
      </c>
      <c r="N146" s="168" t="s">
        <v>43</v>
      </c>
      <c r="O146" s="57"/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1" t="s">
        <v>122</v>
      </c>
      <c r="AT146" s="171" t="s">
        <v>119</v>
      </c>
      <c r="AU146" s="171" t="s">
        <v>85</v>
      </c>
      <c r="AY146" s="16" t="s">
        <v>118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6" t="s">
        <v>84</v>
      </c>
      <c r="BK146" s="172">
        <f>ROUND(I146*H146,2)</f>
        <v>0</v>
      </c>
      <c r="BL146" s="16" t="s">
        <v>122</v>
      </c>
      <c r="BM146" s="171" t="s">
        <v>199</v>
      </c>
    </row>
    <row r="147" spans="1:65" s="2" customFormat="1">
      <c r="A147" s="31"/>
      <c r="B147" s="32"/>
      <c r="C147" s="31"/>
      <c r="D147" s="173" t="s">
        <v>123</v>
      </c>
      <c r="E147" s="31"/>
      <c r="F147" s="174" t="s">
        <v>145</v>
      </c>
      <c r="G147" s="31"/>
      <c r="H147" s="31"/>
      <c r="I147" s="95"/>
      <c r="J147" s="31"/>
      <c r="K147" s="31"/>
      <c r="L147" s="32"/>
      <c r="M147" s="175"/>
      <c r="N147" s="176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123</v>
      </c>
      <c r="AU147" s="16" t="s">
        <v>85</v>
      </c>
    </row>
    <row r="148" spans="1:65" s="2" customFormat="1" ht="16.5" customHeight="1">
      <c r="A148" s="31"/>
      <c r="B148" s="159"/>
      <c r="C148" s="160" t="s">
        <v>130</v>
      </c>
      <c r="D148" s="160" t="s">
        <v>119</v>
      </c>
      <c r="E148" s="161" t="s">
        <v>200</v>
      </c>
      <c r="F148" s="162" t="s">
        <v>201</v>
      </c>
      <c r="G148" s="163" t="s">
        <v>134</v>
      </c>
      <c r="H148" s="164">
        <v>19.535</v>
      </c>
      <c r="I148" s="165"/>
      <c r="J148" s="166">
        <f>ROUND(I148*H148,2)</f>
        <v>0</v>
      </c>
      <c r="K148" s="162" t="s">
        <v>121</v>
      </c>
      <c r="L148" s="32"/>
      <c r="M148" s="167" t="s">
        <v>1</v>
      </c>
      <c r="N148" s="168" t="s">
        <v>43</v>
      </c>
      <c r="O148" s="57"/>
      <c r="P148" s="169">
        <f>O148*H148</f>
        <v>0</v>
      </c>
      <c r="Q148" s="169">
        <v>1.05898</v>
      </c>
      <c r="R148" s="169">
        <f>Q148*H148</f>
        <v>20.687174300000002</v>
      </c>
      <c r="S148" s="169">
        <v>0</v>
      </c>
      <c r="T148" s="17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1" t="s">
        <v>122</v>
      </c>
      <c r="AT148" s="171" t="s">
        <v>119</v>
      </c>
      <c r="AU148" s="171" t="s">
        <v>85</v>
      </c>
      <c r="AY148" s="16" t="s">
        <v>118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6" t="s">
        <v>84</v>
      </c>
      <c r="BK148" s="172">
        <f>ROUND(I148*H148,2)</f>
        <v>0</v>
      </c>
      <c r="BL148" s="16" t="s">
        <v>122</v>
      </c>
      <c r="BM148" s="171" t="s">
        <v>202</v>
      </c>
    </row>
    <row r="149" spans="1:65" s="2" customFormat="1">
      <c r="A149" s="31"/>
      <c r="B149" s="32"/>
      <c r="C149" s="31"/>
      <c r="D149" s="173" t="s">
        <v>123</v>
      </c>
      <c r="E149" s="31"/>
      <c r="F149" s="174" t="s">
        <v>203</v>
      </c>
      <c r="G149" s="31"/>
      <c r="H149" s="31"/>
      <c r="I149" s="95"/>
      <c r="J149" s="31"/>
      <c r="K149" s="31"/>
      <c r="L149" s="32"/>
      <c r="M149" s="175"/>
      <c r="N149" s="176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123</v>
      </c>
      <c r="AU149" s="16" t="s">
        <v>85</v>
      </c>
    </row>
    <row r="150" spans="1:65" s="2" customFormat="1" ht="19.5">
      <c r="A150" s="31"/>
      <c r="B150" s="32"/>
      <c r="C150" s="31"/>
      <c r="D150" s="173" t="s">
        <v>124</v>
      </c>
      <c r="E150" s="31"/>
      <c r="F150" s="177" t="s">
        <v>204</v>
      </c>
      <c r="G150" s="31"/>
      <c r="H150" s="31"/>
      <c r="I150" s="95"/>
      <c r="J150" s="31"/>
      <c r="K150" s="31"/>
      <c r="L150" s="32"/>
      <c r="M150" s="175"/>
      <c r="N150" s="176"/>
      <c r="O150" s="57"/>
      <c r="P150" s="57"/>
      <c r="Q150" s="57"/>
      <c r="R150" s="57"/>
      <c r="S150" s="57"/>
      <c r="T150" s="58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124</v>
      </c>
      <c r="AU150" s="16" t="s">
        <v>85</v>
      </c>
    </row>
    <row r="151" spans="1:65" s="12" customFormat="1" ht="22.9" customHeight="1">
      <c r="B151" s="146"/>
      <c r="D151" s="147" t="s">
        <v>77</v>
      </c>
      <c r="E151" s="157" t="s">
        <v>133</v>
      </c>
      <c r="F151" s="157" t="s">
        <v>146</v>
      </c>
      <c r="I151" s="149"/>
      <c r="J151" s="158">
        <f>BK151</f>
        <v>0</v>
      </c>
      <c r="L151" s="146"/>
      <c r="M151" s="151"/>
      <c r="N151" s="152"/>
      <c r="O151" s="152"/>
      <c r="P151" s="153">
        <f>SUM(P152:P157)</f>
        <v>0</v>
      </c>
      <c r="Q151" s="152"/>
      <c r="R151" s="153">
        <f>SUM(R152:R157)</f>
        <v>18.69161325</v>
      </c>
      <c r="S151" s="152"/>
      <c r="T151" s="154">
        <f>SUM(T152:T157)</f>
        <v>368.58</v>
      </c>
      <c r="AR151" s="147" t="s">
        <v>84</v>
      </c>
      <c r="AT151" s="155" t="s">
        <v>77</v>
      </c>
      <c r="AU151" s="155" t="s">
        <v>84</v>
      </c>
      <c r="AY151" s="147" t="s">
        <v>118</v>
      </c>
      <c r="BK151" s="156">
        <f>SUM(BK152:BK157)</f>
        <v>0</v>
      </c>
    </row>
    <row r="152" spans="1:65" s="2" customFormat="1" ht="16.5" customHeight="1">
      <c r="A152" s="31"/>
      <c r="B152" s="159"/>
      <c r="C152" s="160" t="s">
        <v>84</v>
      </c>
      <c r="D152" s="160" t="s">
        <v>119</v>
      </c>
      <c r="E152" s="161" t="s">
        <v>147</v>
      </c>
      <c r="F152" s="162" t="s">
        <v>148</v>
      </c>
      <c r="G152" s="163" t="s">
        <v>129</v>
      </c>
      <c r="H152" s="164">
        <v>153.57499999999999</v>
      </c>
      <c r="I152" s="165"/>
      <c r="J152" s="166">
        <f>ROUND(I152*H152,2)</f>
        <v>0</v>
      </c>
      <c r="K152" s="162" t="s">
        <v>121</v>
      </c>
      <c r="L152" s="32"/>
      <c r="M152" s="167" t="s">
        <v>1</v>
      </c>
      <c r="N152" s="168" t="s">
        <v>43</v>
      </c>
      <c r="O152" s="57"/>
      <c r="P152" s="169">
        <f>O152*H152</f>
        <v>0</v>
      </c>
      <c r="Q152" s="169">
        <v>0.12171</v>
      </c>
      <c r="R152" s="169">
        <f>Q152*H152</f>
        <v>18.69161325</v>
      </c>
      <c r="S152" s="169">
        <v>2.4</v>
      </c>
      <c r="T152" s="170">
        <f>S152*H152</f>
        <v>368.58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1" t="s">
        <v>122</v>
      </c>
      <c r="AT152" s="171" t="s">
        <v>119</v>
      </c>
      <c r="AU152" s="171" t="s">
        <v>85</v>
      </c>
      <c r="AY152" s="16" t="s">
        <v>118</v>
      </c>
      <c r="BE152" s="172">
        <f>IF(N152="základní",J152,0)</f>
        <v>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6" t="s">
        <v>84</v>
      </c>
      <c r="BK152" s="172">
        <f>ROUND(I152*H152,2)</f>
        <v>0</v>
      </c>
      <c r="BL152" s="16" t="s">
        <v>122</v>
      </c>
      <c r="BM152" s="171" t="s">
        <v>205</v>
      </c>
    </row>
    <row r="153" spans="1:65" s="2" customFormat="1">
      <c r="A153" s="31"/>
      <c r="B153" s="32"/>
      <c r="C153" s="31"/>
      <c r="D153" s="173" t="s">
        <v>123</v>
      </c>
      <c r="E153" s="31"/>
      <c r="F153" s="174" t="s">
        <v>149</v>
      </c>
      <c r="G153" s="31"/>
      <c r="H153" s="31"/>
      <c r="I153" s="95"/>
      <c r="J153" s="31"/>
      <c r="K153" s="31"/>
      <c r="L153" s="32"/>
      <c r="M153" s="175"/>
      <c r="N153" s="176"/>
      <c r="O153" s="57"/>
      <c r="P153" s="57"/>
      <c r="Q153" s="57"/>
      <c r="R153" s="57"/>
      <c r="S153" s="57"/>
      <c r="T153" s="58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123</v>
      </c>
      <c r="AU153" s="16" t="s">
        <v>85</v>
      </c>
    </row>
    <row r="154" spans="1:65" s="2" customFormat="1" ht="19.5">
      <c r="A154" s="31"/>
      <c r="B154" s="32"/>
      <c r="C154" s="31"/>
      <c r="D154" s="173" t="s">
        <v>124</v>
      </c>
      <c r="E154" s="31"/>
      <c r="F154" s="177" t="s">
        <v>206</v>
      </c>
      <c r="G154" s="31"/>
      <c r="H154" s="31"/>
      <c r="I154" s="95"/>
      <c r="J154" s="31"/>
      <c r="K154" s="31"/>
      <c r="L154" s="32"/>
      <c r="M154" s="175"/>
      <c r="N154" s="176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124</v>
      </c>
      <c r="AU154" s="16" t="s">
        <v>85</v>
      </c>
    </row>
    <row r="155" spans="1:65" s="13" customFormat="1">
      <c r="B155" s="178"/>
      <c r="D155" s="173" t="s">
        <v>125</v>
      </c>
      <c r="E155" s="179" t="s">
        <v>1</v>
      </c>
      <c r="F155" s="180" t="s">
        <v>207</v>
      </c>
      <c r="H155" s="181">
        <v>111.815</v>
      </c>
      <c r="I155" s="182"/>
      <c r="L155" s="178"/>
      <c r="M155" s="183"/>
      <c r="N155" s="184"/>
      <c r="O155" s="184"/>
      <c r="P155" s="184"/>
      <c r="Q155" s="184"/>
      <c r="R155" s="184"/>
      <c r="S155" s="184"/>
      <c r="T155" s="185"/>
      <c r="AT155" s="179" t="s">
        <v>125</v>
      </c>
      <c r="AU155" s="179" t="s">
        <v>85</v>
      </c>
      <c r="AV155" s="13" t="s">
        <v>85</v>
      </c>
      <c r="AW155" s="13" t="s">
        <v>34</v>
      </c>
      <c r="AX155" s="13" t="s">
        <v>78</v>
      </c>
      <c r="AY155" s="179" t="s">
        <v>118</v>
      </c>
    </row>
    <row r="156" spans="1:65" s="13" customFormat="1">
      <c r="B156" s="178"/>
      <c r="D156" s="173" t="s">
        <v>125</v>
      </c>
      <c r="E156" s="179" t="s">
        <v>1</v>
      </c>
      <c r="F156" s="180" t="s">
        <v>208</v>
      </c>
      <c r="H156" s="181">
        <v>41.76</v>
      </c>
      <c r="I156" s="182"/>
      <c r="L156" s="178"/>
      <c r="M156" s="183"/>
      <c r="N156" s="184"/>
      <c r="O156" s="184"/>
      <c r="P156" s="184"/>
      <c r="Q156" s="184"/>
      <c r="R156" s="184"/>
      <c r="S156" s="184"/>
      <c r="T156" s="185"/>
      <c r="AT156" s="179" t="s">
        <v>125</v>
      </c>
      <c r="AU156" s="179" t="s">
        <v>85</v>
      </c>
      <c r="AV156" s="13" t="s">
        <v>85</v>
      </c>
      <c r="AW156" s="13" t="s">
        <v>34</v>
      </c>
      <c r="AX156" s="13" t="s">
        <v>78</v>
      </c>
      <c r="AY156" s="179" t="s">
        <v>118</v>
      </c>
    </row>
    <row r="157" spans="1:65" s="14" customFormat="1">
      <c r="B157" s="186"/>
      <c r="D157" s="173" t="s">
        <v>125</v>
      </c>
      <c r="E157" s="187" t="s">
        <v>1</v>
      </c>
      <c r="F157" s="188" t="s">
        <v>126</v>
      </c>
      <c r="H157" s="189">
        <v>153.57499999999999</v>
      </c>
      <c r="I157" s="190"/>
      <c r="L157" s="186"/>
      <c r="M157" s="191"/>
      <c r="N157" s="192"/>
      <c r="O157" s="192"/>
      <c r="P157" s="192"/>
      <c r="Q157" s="192"/>
      <c r="R157" s="192"/>
      <c r="S157" s="192"/>
      <c r="T157" s="193"/>
      <c r="AT157" s="187" t="s">
        <v>125</v>
      </c>
      <c r="AU157" s="187" t="s">
        <v>85</v>
      </c>
      <c r="AV157" s="14" t="s">
        <v>122</v>
      </c>
      <c r="AW157" s="14" t="s">
        <v>34</v>
      </c>
      <c r="AX157" s="14" t="s">
        <v>84</v>
      </c>
      <c r="AY157" s="187" t="s">
        <v>118</v>
      </c>
    </row>
    <row r="158" spans="1:65" s="12" customFormat="1" ht="22.9" customHeight="1">
      <c r="B158" s="146"/>
      <c r="D158" s="147" t="s">
        <v>77</v>
      </c>
      <c r="E158" s="157" t="s">
        <v>150</v>
      </c>
      <c r="F158" s="157" t="s">
        <v>151</v>
      </c>
      <c r="I158" s="149"/>
      <c r="J158" s="158">
        <f>BK158</f>
        <v>0</v>
      </c>
      <c r="L158" s="146"/>
      <c r="M158" s="151"/>
      <c r="N158" s="152"/>
      <c r="O158" s="152"/>
      <c r="P158" s="153">
        <f>SUM(P159:P166)</f>
        <v>0</v>
      </c>
      <c r="Q158" s="152"/>
      <c r="R158" s="153">
        <f>SUM(R159:R166)</f>
        <v>0</v>
      </c>
      <c r="S158" s="152"/>
      <c r="T158" s="154">
        <f>SUM(T159:T166)</f>
        <v>0</v>
      </c>
      <c r="AR158" s="147" t="s">
        <v>84</v>
      </c>
      <c r="AT158" s="155" t="s">
        <v>77</v>
      </c>
      <c r="AU158" s="155" t="s">
        <v>84</v>
      </c>
      <c r="AY158" s="147" t="s">
        <v>118</v>
      </c>
      <c r="BK158" s="156">
        <f>SUM(BK159:BK166)</f>
        <v>0</v>
      </c>
    </row>
    <row r="159" spans="1:65" s="2" customFormat="1" ht="16.5" customHeight="1">
      <c r="A159" s="31"/>
      <c r="B159" s="159"/>
      <c r="C159" s="160" t="s">
        <v>136</v>
      </c>
      <c r="D159" s="160" t="s">
        <v>119</v>
      </c>
      <c r="E159" s="161" t="s">
        <v>152</v>
      </c>
      <c r="F159" s="162" t="s">
        <v>153</v>
      </c>
      <c r="G159" s="163" t="s">
        <v>134</v>
      </c>
      <c r="H159" s="164">
        <v>368.58</v>
      </c>
      <c r="I159" s="165"/>
      <c r="J159" s="166">
        <f>ROUND(I159*H159,2)</f>
        <v>0</v>
      </c>
      <c r="K159" s="162" t="s">
        <v>121</v>
      </c>
      <c r="L159" s="32"/>
      <c r="M159" s="167" t="s">
        <v>1</v>
      </c>
      <c r="N159" s="168" t="s">
        <v>43</v>
      </c>
      <c r="O159" s="57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1" t="s">
        <v>122</v>
      </c>
      <c r="AT159" s="171" t="s">
        <v>119</v>
      </c>
      <c r="AU159" s="171" t="s">
        <v>85</v>
      </c>
      <c r="AY159" s="16" t="s">
        <v>118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6" t="s">
        <v>84</v>
      </c>
      <c r="BK159" s="172">
        <f>ROUND(I159*H159,2)</f>
        <v>0</v>
      </c>
      <c r="BL159" s="16" t="s">
        <v>122</v>
      </c>
      <c r="BM159" s="171" t="s">
        <v>209</v>
      </c>
    </row>
    <row r="160" spans="1:65" s="2" customFormat="1">
      <c r="A160" s="31"/>
      <c r="B160" s="32"/>
      <c r="C160" s="31"/>
      <c r="D160" s="173" t="s">
        <v>123</v>
      </c>
      <c r="E160" s="31"/>
      <c r="F160" s="174" t="s">
        <v>154</v>
      </c>
      <c r="G160" s="31"/>
      <c r="H160" s="31"/>
      <c r="I160" s="95"/>
      <c r="J160" s="31"/>
      <c r="K160" s="31"/>
      <c r="L160" s="32"/>
      <c r="M160" s="175"/>
      <c r="N160" s="176"/>
      <c r="O160" s="57"/>
      <c r="P160" s="57"/>
      <c r="Q160" s="57"/>
      <c r="R160" s="57"/>
      <c r="S160" s="57"/>
      <c r="T160" s="58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6" t="s">
        <v>123</v>
      </c>
      <c r="AU160" s="16" t="s">
        <v>85</v>
      </c>
    </row>
    <row r="161" spans="1:65" s="2" customFormat="1" ht="16.5" customHeight="1">
      <c r="A161" s="31"/>
      <c r="B161" s="159"/>
      <c r="C161" s="160" t="s">
        <v>8</v>
      </c>
      <c r="D161" s="160" t="s">
        <v>119</v>
      </c>
      <c r="E161" s="161" t="s">
        <v>155</v>
      </c>
      <c r="F161" s="162" t="s">
        <v>156</v>
      </c>
      <c r="G161" s="163" t="s">
        <v>134</v>
      </c>
      <c r="H161" s="164">
        <v>368.58</v>
      </c>
      <c r="I161" s="165"/>
      <c r="J161" s="166">
        <f>ROUND(I161*H161,2)</f>
        <v>0</v>
      </c>
      <c r="K161" s="162" t="s">
        <v>121</v>
      </c>
      <c r="L161" s="32"/>
      <c r="M161" s="167" t="s">
        <v>1</v>
      </c>
      <c r="N161" s="168" t="s">
        <v>43</v>
      </c>
      <c r="O161" s="57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1" t="s">
        <v>122</v>
      </c>
      <c r="AT161" s="171" t="s">
        <v>119</v>
      </c>
      <c r="AU161" s="171" t="s">
        <v>85</v>
      </c>
      <c r="AY161" s="16" t="s">
        <v>118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6" t="s">
        <v>84</v>
      </c>
      <c r="BK161" s="172">
        <f>ROUND(I161*H161,2)</f>
        <v>0</v>
      </c>
      <c r="BL161" s="16" t="s">
        <v>122</v>
      </c>
      <c r="BM161" s="171" t="s">
        <v>210</v>
      </c>
    </row>
    <row r="162" spans="1:65" s="2" customFormat="1">
      <c r="A162" s="31"/>
      <c r="B162" s="32"/>
      <c r="C162" s="31"/>
      <c r="D162" s="173" t="s">
        <v>123</v>
      </c>
      <c r="E162" s="31"/>
      <c r="F162" s="174" t="s">
        <v>157</v>
      </c>
      <c r="G162" s="31"/>
      <c r="H162" s="31"/>
      <c r="I162" s="95"/>
      <c r="J162" s="31"/>
      <c r="K162" s="31"/>
      <c r="L162" s="32"/>
      <c r="M162" s="175"/>
      <c r="N162" s="176"/>
      <c r="O162" s="57"/>
      <c r="P162" s="57"/>
      <c r="Q162" s="57"/>
      <c r="R162" s="57"/>
      <c r="S162" s="57"/>
      <c r="T162" s="58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6" t="s">
        <v>123</v>
      </c>
      <c r="AU162" s="16" t="s">
        <v>85</v>
      </c>
    </row>
    <row r="163" spans="1:65" s="2" customFormat="1" ht="19.5">
      <c r="A163" s="31"/>
      <c r="B163" s="32"/>
      <c r="C163" s="31"/>
      <c r="D163" s="173" t="s">
        <v>124</v>
      </c>
      <c r="E163" s="31"/>
      <c r="F163" s="177" t="s">
        <v>158</v>
      </c>
      <c r="G163" s="31"/>
      <c r="H163" s="31"/>
      <c r="I163" s="95"/>
      <c r="J163" s="31"/>
      <c r="K163" s="31"/>
      <c r="L163" s="32"/>
      <c r="M163" s="175"/>
      <c r="N163" s="176"/>
      <c r="O163" s="57"/>
      <c r="P163" s="57"/>
      <c r="Q163" s="57"/>
      <c r="R163" s="57"/>
      <c r="S163" s="57"/>
      <c r="T163" s="58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124</v>
      </c>
      <c r="AU163" s="16" t="s">
        <v>85</v>
      </c>
    </row>
    <row r="164" spans="1:65" s="2" customFormat="1" ht="16.5" customHeight="1">
      <c r="A164" s="31"/>
      <c r="B164" s="159"/>
      <c r="C164" s="160" t="s">
        <v>85</v>
      </c>
      <c r="D164" s="160" t="s">
        <v>119</v>
      </c>
      <c r="E164" s="161" t="s">
        <v>159</v>
      </c>
      <c r="F164" s="162" t="s">
        <v>160</v>
      </c>
      <c r="G164" s="163" t="s">
        <v>134</v>
      </c>
      <c r="H164" s="164">
        <v>383.93799999999999</v>
      </c>
      <c r="I164" s="165"/>
      <c r="J164" s="166">
        <f>ROUND(I164*H164,2)</f>
        <v>0</v>
      </c>
      <c r="K164" s="162" t="s">
        <v>121</v>
      </c>
      <c r="L164" s="32"/>
      <c r="M164" s="167" t="s">
        <v>1</v>
      </c>
      <c r="N164" s="168" t="s">
        <v>43</v>
      </c>
      <c r="O164" s="57"/>
      <c r="P164" s="169">
        <f>O164*H164</f>
        <v>0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1" t="s">
        <v>122</v>
      </c>
      <c r="AT164" s="171" t="s">
        <v>119</v>
      </c>
      <c r="AU164" s="171" t="s">
        <v>85</v>
      </c>
      <c r="AY164" s="16" t="s">
        <v>118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6" t="s">
        <v>84</v>
      </c>
      <c r="BK164" s="172">
        <f>ROUND(I164*H164,2)</f>
        <v>0</v>
      </c>
      <c r="BL164" s="16" t="s">
        <v>122</v>
      </c>
      <c r="BM164" s="171" t="s">
        <v>211</v>
      </c>
    </row>
    <row r="165" spans="1:65" s="2" customFormat="1" ht="19.5">
      <c r="A165" s="31"/>
      <c r="B165" s="32"/>
      <c r="C165" s="31"/>
      <c r="D165" s="173" t="s">
        <v>123</v>
      </c>
      <c r="E165" s="31"/>
      <c r="F165" s="174" t="s">
        <v>161</v>
      </c>
      <c r="G165" s="31"/>
      <c r="H165" s="31"/>
      <c r="I165" s="95"/>
      <c r="J165" s="31"/>
      <c r="K165" s="31"/>
      <c r="L165" s="32"/>
      <c r="M165" s="175"/>
      <c r="N165" s="176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123</v>
      </c>
      <c r="AU165" s="16" t="s">
        <v>85</v>
      </c>
    </row>
    <row r="166" spans="1:65" s="13" customFormat="1">
      <c r="B166" s="178"/>
      <c r="D166" s="173" t="s">
        <v>125</v>
      </c>
      <c r="E166" s="179" t="s">
        <v>1</v>
      </c>
      <c r="F166" s="180" t="s">
        <v>212</v>
      </c>
      <c r="H166" s="181">
        <v>383.93799999999999</v>
      </c>
      <c r="I166" s="182"/>
      <c r="L166" s="178"/>
      <c r="M166" s="183"/>
      <c r="N166" s="184"/>
      <c r="O166" s="184"/>
      <c r="P166" s="184"/>
      <c r="Q166" s="184"/>
      <c r="R166" s="184"/>
      <c r="S166" s="184"/>
      <c r="T166" s="185"/>
      <c r="AT166" s="179" t="s">
        <v>125</v>
      </c>
      <c r="AU166" s="179" t="s">
        <v>85</v>
      </c>
      <c r="AV166" s="13" t="s">
        <v>85</v>
      </c>
      <c r="AW166" s="13" t="s">
        <v>34</v>
      </c>
      <c r="AX166" s="13" t="s">
        <v>84</v>
      </c>
      <c r="AY166" s="179" t="s">
        <v>118</v>
      </c>
    </row>
    <row r="167" spans="1:65" s="12" customFormat="1" ht="22.9" customHeight="1">
      <c r="B167" s="146"/>
      <c r="D167" s="147" t="s">
        <v>77</v>
      </c>
      <c r="E167" s="157" t="s">
        <v>162</v>
      </c>
      <c r="F167" s="157" t="s">
        <v>163</v>
      </c>
      <c r="I167" s="149"/>
      <c r="J167" s="158">
        <f>BK167</f>
        <v>0</v>
      </c>
      <c r="L167" s="146"/>
      <c r="M167" s="151"/>
      <c r="N167" s="152"/>
      <c r="O167" s="152"/>
      <c r="P167" s="153">
        <v>0</v>
      </c>
      <c r="Q167" s="152"/>
      <c r="R167" s="153">
        <v>0</v>
      </c>
      <c r="S167" s="152"/>
      <c r="T167" s="154">
        <v>0</v>
      </c>
      <c r="AR167" s="147" t="s">
        <v>84</v>
      </c>
      <c r="AT167" s="155" t="s">
        <v>77</v>
      </c>
      <c r="AU167" s="155" t="s">
        <v>84</v>
      </c>
      <c r="AY167" s="147" t="s">
        <v>118</v>
      </c>
      <c r="BK167" s="156">
        <v>0</v>
      </c>
    </row>
    <row r="168" spans="1:65" s="12" customFormat="1" ht="25.9" customHeight="1">
      <c r="B168" s="146"/>
      <c r="D168" s="147" t="s">
        <v>77</v>
      </c>
      <c r="E168" s="148" t="s">
        <v>164</v>
      </c>
      <c r="F168" s="148" t="s">
        <v>165</v>
      </c>
      <c r="I168" s="149"/>
      <c r="J168" s="150">
        <f>BK168</f>
        <v>0</v>
      </c>
      <c r="L168" s="146"/>
      <c r="M168" s="151"/>
      <c r="N168" s="152"/>
      <c r="O168" s="152"/>
      <c r="P168" s="153">
        <f>P169</f>
        <v>0</v>
      </c>
      <c r="Q168" s="152"/>
      <c r="R168" s="153">
        <f>R169</f>
        <v>0</v>
      </c>
      <c r="S168" s="152"/>
      <c r="T168" s="154">
        <f>T169</f>
        <v>0</v>
      </c>
      <c r="AR168" s="147" t="s">
        <v>128</v>
      </c>
      <c r="AT168" s="155" t="s">
        <v>77</v>
      </c>
      <c r="AU168" s="155" t="s">
        <v>78</v>
      </c>
      <c r="AY168" s="147" t="s">
        <v>118</v>
      </c>
      <c r="BK168" s="156">
        <f>BK169</f>
        <v>0</v>
      </c>
    </row>
    <row r="169" spans="1:65" s="12" customFormat="1" ht="22.9" customHeight="1">
      <c r="B169" s="146"/>
      <c r="D169" s="147" t="s">
        <v>77</v>
      </c>
      <c r="E169" s="157" t="s">
        <v>166</v>
      </c>
      <c r="F169" s="157" t="s">
        <v>167</v>
      </c>
      <c r="I169" s="149"/>
      <c r="J169" s="158">
        <f>BK169</f>
        <v>0</v>
      </c>
      <c r="L169" s="146"/>
      <c r="M169" s="151"/>
      <c r="N169" s="152"/>
      <c r="O169" s="152"/>
      <c r="P169" s="153">
        <f>SUM(P170:P172)</f>
        <v>0</v>
      </c>
      <c r="Q169" s="152"/>
      <c r="R169" s="153">
        <f>SUM(R170:R172)</f>
        <v>0</v>
      </c>
      <c r="S169" s="152"/>
      <c r="T169" s="154">
        <f>SUM(T170:T172)</f>
        <v>0</v>
      </c>
      <c r="AR169" s="147" t="s">
        <v>128</v>
      </c>
      <c r="AT169" s="155" t="s">
        <v>77</v>
      </c>
      <c r="AU169" s="155" t="s">
        <v>84</v>
      </c>
      <c r="AY169" s="147" t="s">
        <v>118</v>
      </c>
      <c r="BK169" s="156">
        <f>SUM(BK170:BK172)</f>
        <v>0</v>
      </c>
    </row>
    <row r="170" spans="1:65" s="2" customFormat="1" ht="16.5" customHeight="1">
      <c r="A170" s="31"/>
      <c r="B170" s="159"/>
      <c r="C170" s="160" t="s">
        <v>135</v>
      </c>
      <c r="D170" s="160" t="s">
        <v>119</v>
      </c>
      <c r="E170" s="161" t="s">
        <v>169</v>
      </c>
      <c r="F170" s="162" t="s">
        <v>170</v>
      </c>
      <c r="G170" s="163" t="s">
        <v>213</v>
      </c>
      <c r="H170" s="164">
        <v>1</v>
      </c>
      <c r="I170" s="165"/>
      <c r="J170" s="166">
        <f>ROUND(I170*H170,2)</f>
        <v>0</v>
      </c>
      <c r="K170" s="162" t="s">
        <v>121</v>
      </c>
      <c r="L170" s="32"/>
      <c r="M170" s="167" t="s">
        <v>1</v>
      </c>
      <c r="N170" s="168" t="s">
        <v>43</v>
      </c>
      <c r="O170" s="57"/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1" t="s">
        <v>168</v>
      </c>
      <c r="AT170" s="171" t="s">
        <v>119</v>
      </c>
      <c r="AU170" s="171" t="s">
        <v>85</v>
      </c>
      <c r="AY170" s="16" t="s">
        <v>118</v>
      </c>
      <c r="BE170" s="172">
        <f>IF(N170="základní",J170,0)</f>
        <v>0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6" t="s">
        <v>84</v>
      </c>
      <c r="BK170" s="172">
        <f>ROUND(I170*H170,2)</f>
        <v>0</v>
      </c>
      <c r="BL170" s="16" t="s">
        <v>168</v>
      </c>
      <c r="BM170" s="171" t="s">
        <v>214</v>
      </c>
    </row>
    <row r="171" spans="1:65" s="2" customFormat="1">
      <c r="A171" s="31"/>
      <c r="B171" s="32"/>
      <c r="C171" s="31"/>
      <c r="D171" s="173" t="s">
        <v>123</v>
      </c>
      <c r="E171" s="31"/>
      <c r="F171" s="174" t="s">
        <v>170</v>
      </c>
      <c r="G171" s="31"/>
      <c r="H171" s="31"/>
      <c r="I171" s="95"/>
      <c r="J171" s="31"/>
      <c r="K171" s="31"/>
      <c r="L171" s="32"/>
      <c r="M171" s="175"/>
      <c r="N171" s="176"/>
      <c r="O171" s="57"/>
      <c r="P171" s="57"/>
      <c r="Q171" s="57"/>
      <c r="R171" s="57"/>
      <c r="S171" s="57"/>
      <c r="T171" s="58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123</v>
      </c>
      <c r="AU171" s="16" t="s">
        <v>85</v>
      </c>
    </row>
    <row r="172" spans="1:65" s="2" customFormat="1" ht="19.5">
      <c r="A172" s="31"/>
      <c r="B172" s="32"/>
      <c r="C172" s="31"/>
      <c r="D172" s="173" t="s">
        <v>124</v>
      </c>
      <c r="E172" s="31"/>
      <c r="F172" s="177" t="s">
        <v>171</v>
      </c>
      <c r="G172" s="31"/>
      <c r="H172" s="31"/>
      <c r="I172" s="95"/>
      <c r="J172" s="31"/>
      <c r="K172" s="31"/>
      <c r="L172" s="32"/>
      <c r="M172" s="194"/>
      <c r="N172" s="195"/>
      <c r="O172" s="196"/>
      <c r="P172" s="196"/>
      <c r="Q172" s="196"/>
      <c r="R172" s="196"/>
      <c r="S172" s="196"/>
      <c r="T172" s="197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124</v>
      </c>
      <c r="AU172" s="16" t="s">
        <v>85</v>
      </c>
    </row>
    <row r="173" spans="1:65" s="2" customFormat="1" ht="6.95" customHeight="1">
      <c r="A173" s="31"/>
      <c r="B173" s="46"/>
      <c r="C173" s="47"/>
      <c r="D173" s="47"/>
      <c r="E173" s="47"/>
      <c r="F173" s="47"/>
      <c r="G173" s="47"/>
      <c r="H173" s="47"/>
      <c r="I173" s="119"/>
      <c r="J173" s="47"/>
      <c r="K173" s="47"/>
      <c r="L173" s="32"/>
      <c r="M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</row>
  </sheetData>
  <autoFilter ref="C122:K17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18130.1 - SO 201.1 - Lávk...</vt:lpstr>
      <vt:lpstr>'18130.1 - SO 201.1 - Lávk...'!Názvy_tisku</vt:lpstr>
      <vt:lpstr>'Rekapitulace stavby'!Názvy_tisku</vt:lpstr>
      <vt:lpstr>'18130.1 - SO 201.1 - Lávk...'!Oblast_tisku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Svatopluk Zobek</dc:creator>
  <cp:lastModifiedBy>Svatopluk Zobek</cp:lastModifiedBy>
  <cp:lastPrinted>2019-10-30T09:25:08Z</cp:lastPrinted>
  <dcterms:created xsi:type="dcterms:W3CDTF">2019-10-30T09:06:42Z</dcterms:created>
  <dcterms:modified xsi:type="dcterms:W3CDTF">2019-10-30T09:25:24Z</dcterms:modified>
</cp:coreProperties>
</file>